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2925" activeTab="0"/>
  </bookViews>
  <sheets>
    <sheet name="Roof" sheetId="1" r:id="rId1"/>
    <sheet name="Utilities" sheetId="2" r:id="rId2"/>
    <sheet name="Mechanical" sheetId="3" r:id="rId3"/>
    <sheet name="Exterior" sheetId="4" r:id="rId4"/>
    <sheet name="Other" sheetId="5" r:id="rId5"/>
    <sheet name="SUMMARY" sheetId="6" r:id="rId6"/>
  </sheets>
  <definedNames>
    <definedName name="_xlnm.Print_Area" localSheetId="3">'Exterior'!$A$1:$E$29</definedName>
    <definedName name="_xlnm.Print_Area" localSheetId="0">'Roof'!$A$1:$G$41</definedName>
    <definedName name="_xlnm.Print_Area" localSheetId="1">'Utilities'!$A$1:$F$38</definedName>
  </definedNames>
  <calcPr fullCalcOnLoad="1"/>
</workbook>
</file>

<file path=xl/comments5.xml><?xml version="1.0" encoding="utf-8"?>
<comments xmlns="http://schemas.openxmlformats.org/spreadsheetml/2006/main">
  <authors>
    <author>mstrong</author>
  </authors>
  <commentList>
    <comment ref="D20" authorId="0">
      <text>
        <r>
          <rPr>
            <b/>
            <sz val="8"/>
            <rFont val="Tahoma"/>
            <family val="0"/>
          </rPr>
          <t>mstrong:</t>
        </r>
        <r>
          <rPr>
            <sz val="8"/>
            <rFont val="Tahoma"/>
            <family val="0"/>
          </rPr>
          <t xml:space="preserve">
200 doors at $2000/door
</t>
        </r>
      </text>
    </comment>
  </commentList>
</comments>
</file>

<file path=xl/sharedStrings.xml><?xml version="1.0" encoding="utf-8"?>
<sst xmlns="http://schemas.openxmlformats.org/spreadsheetml/2006/main" count="296" uniqueCount="112">
  <si>
    <t>District Scheduled Maintenance 5 Year Plan</t>
  </si>
  <si>
    <t>College Campus</t>
  </si>
  <si>
    <t>Community College District</t>
  </si>
  <si>
    <t>District Certification (Signature)</t>
  </si>
  <si>
    <t>List of Critical Needs by Category</t>
  </si>
  <si>
    <t>(CCI 4019)</t>
  </si>
  <si>
    <t>Fiscal Year</t>
  </si>
  <si>
    <t>Type/Use</t>
  </si>
  <si>
    <t>Age</t>
  </si>
  <si>
    <t>Square Feet</t>
  </si>
  <si>
    <t>Estimated Repair/</t>
  </si>
  <si>
    <t>State or</t>
  </si>
  <si>
    <r>
      <t>of Funding</t>
    </r>
    <r>
      <rPr>
        <b/>
        <vertAlign val="superscript"/>
        <sz val="10"/>
        <rFont val="Arial"/>
        <family val="0"/>
      </rPr>
      <t>1</t>
    </r>
  </si>
  <si>
    <t>of Building</t>
  </si>
  <si>
    <t>of Roof</t>
  </si>
  <si>
    <t>Replacement Cost</t>
  </si>
  <si>
    <t>Local Funds</t>
  </si>
  <si>
    <t>(1)</t>
  </si>
  <si>
    <t>(2)</t>
  </si>
  <si>
    <t>(3)</t>
  </si>
  <si>
    <t>(4)</t>
  </si>
  <si>
    <t>(5)</t>
  </si>
  <si>
    <t>(6)</t>
  </si>
  <si>
    <t>(7)</t>
  </si>
  <si>
    <r>
      <t>1</t>
    </r>
    <r>
      <rPr>
        <sz val="10"/>
        <rFont val="Arial"/>
        <family val="0"/>
      </rPr>
      <t>Report five fiscal years of needs and total for each fiscal year.</t>
    </r>
  </si>
  <si>
    <t>241/SM5Y (Rev. 8/30/02, jar)</t>
  </si>
  <si>
    <t xml:space="preserve"> </t>
  </si>
  <si>
    <t>Type of Facility</t>
  </si>
  <si>
    <t>Type of Utility</t>
  </si>
  <si>
    <t>of Utility</t>
  </si>
  <si>
    <t>Served</t>
  </si>
  <si>
    <r>
      <t>1</t>
    </r>
    <r>
      <rPr>
        <sz val="9"/>
        <rFont val="Arial"/>
        <family val="2"/>
      </rPr>
      <t>Report five fiscal years of needs and total for each fiscal year.</t>
    </r>
  </si>
  <si>
    <t xml:space="preserve">District Scheduled Maintenance 5 Year Plan  </t>
  </si>
  <si>
    <t>Years Since Prior</t>
  </si>
  <si>
    <t>Type and Size of Facility</t>
  </si>
  <si>
    <t>Refinishing</t>
  </si>
  <si>
    <t>Type and Description of Needs</t>
  </si>
  <si>
    <t>(74)</t>
  </si>
  <si>
    <t>241/DRDM (Rev. 8/30/02, jar)</t>
  </si>
  <si>
    <t>District</t>
  </si>
  <si>
    <t>Roof</t>
  </si>
  <si>
    <t>Utility</t>
  </si>
  <si>
    <t>Mechanical</t>
  </si>
  <si>
    <t>Exterior</t>
  </si>
  <si>
    <t>Other</t>
  </si>
  <si>
    <t>TOTAL</t>
  </si>
  <si>
    <t>CRAFTON HILLS COLLEGE</t>
  </si>
  <si>
    <t>Crafton Hills College</t>
  </si>
  <si>
    <t>San Bernardino</t>
  </si>
  <si>
    <t>SAN BERNARDINO COMMUNITY COLLEGE DISTRICT</t>
  </si>
  <si>
    <t>STATE</t>
  </si>
  <si>
    <t>2011-2012</t>
  </si>
  <si>
    <t>2012-2013</t>
  </si>
  <si>
    <t>Replace irrigation computer controls</t>
  </si>
  <si>
    <t>Replace Fuel Storage Tank</t>
  </si>
  <si>
    <t>Replace irrigation pumps and main</t>
  </si>
  <si>
    <t>Replace OFC Switches w/ air switches</t>
  </si>
  <si>
    <t>Campus Wide</t>
  </si>
  <si>
    <t>state</t>
  </si>
  <si>
    <t>Clean campus air duct systems</t>
  </si>
  <si>
    <t>Campus wide</t>
  </si>
  <si>
    <t>LADM,CHS</t>
  </si>
  <si>
    <t>GYM</t>
  </si>
  <si>
    <t>State</t>
  </si>
  <si>
    <t>Air handler replacement Ph 1</t>
  </si>
  <si>
    <t>Air handler replacement Ph 2</t>
  </si>
  <si>
    <t>Replace Bldg Electric Service panels Ph 2</t>
  </si>
  <si>
    <r>
      <t xml:space="preserve">College          </t>
    </r>
    <r>
      <rPr>
        <sz val="18"/>
        <rFont val="Helv"/>
        <family val="0"/>
      </rPr>
      <t>________________________________</t>
    </r>
  </si>
  <si>
    <r>
      <t xml:space="preserve">            </t>
    </r>
    <r>
      <rPr>
        <b/>
        <u val="single"/>
        <sz val="10"/>
        <rFont val="Arial"/>
        <family val="2"/>
      </rPr>
      <t>Submit by Mid-December</t>
    </r>
  </si>
  <si>
    <t xml:space="preserve">PAC &amp; Student Ctr Exterior Door Replacement </t>
  </si>
  <si>
    <r>
      <t xml:space="preserve">                    </t>
    </r>
    <r>
      <rPr>
        <b/>
        <u val="single"/>
        <sz val="10"/>
        <rFont val="Arial"/>
        <family val="2"/>
      </rPr>
      <t>Submit by Mid-December</t>
    </r>
  </si>
  <si>
    <t>2013-2014</t>
  </si>
  <si>
    <t>Repair fume hood ventilation</t>
  </si>
  <si>
    <t>Replace exterior door hardware ph 2</t>
  </si>
  <si>
    <t>Estimate</t>
  </si>
  <si>
    <t>Estimate based upon quote from Kone for Emergency Lowering for PAC</t>
  </si>
  <si>
    <t>Priority</t>
  </si>
  <si>
    <t>OE-1 (Repair)</t>
  </si>
  <si>
    <t>SSA (Restore)</t>
  </si>
  <si>
    <t>College Center (Restore)</t>
  </si>
  <si>
    <t>CLASS BLDG (Restore)</t>
  </si>
  <si>
    <t>SSB (Repair)</t>
  </si>
  <si>
    <t>PAC (Restore)</t>
  </si>
  <si>
    <t>LADM (Restore)</t>
  </si>
  <si>
    <t>2014-2015</t>
  </si>
  <si>
    <t>Estimate based on removal of 11000 feet of cabling @$20/ft</t>
  </si>
  <si>
    <t>Replace Gym Chiller</t>
  </si>
  <si>
    <t>Air handler replacement Ph 3</t>
  </si>
  <si>
    <t>2015-2016</t>
  </si>
  <si>
    <t>LADM, SSA, PAC,Gym</t>
  </si>
  <si>
    <t>Phase 2 - Replace High voltage underground cabling (CKT A)</t>
  </si>
  <si>
    <t>Replace ballasts in light fixtures campus-wide</t>
  </si>
  <si>
    <t>Replace Old Fire Hydrants</t>
  </si>
  <si>
    <t xml:space="preserve">PAC - Theater Roof Deck/Patio Replacement </t>
  </si>
  <si>
    <t>Repair exterior precast stairs</t>
  </si>
  <si>
    <t>Replace PAC Theater Doors and Restroom Doors</t>
  </si>
  <si>
    <t>Roof Repair of Replacement (2012-2013 through 2016-2017)</t>
  </si>
  <si>
    <t>2016-2017</t>
  </si>
  <si>
    <t>Utility Repair of Replacement (2012-2013 through 2016-2017)</t>
  </si>
  <si>
    <t>Mechanical Equipment Repair of Replacement (2012-2013 through 2016-2017)</t>
  </si>
  <si>
    <t>Exterior Refinishing and Repair (2012-2013 through 2016-2017)</t>
  </si>
  <si>
    <t>Other Critical Needs (2012-2013 through 2016-2017)</t>
  </si>
  <si>
    <t>Rebuild ADA Ramps to Child Care Center Modular</t>
  </si>
  <si>
    <t>Install Cal OSHA required fall restraint system on all campus roofs</t>
  </si>
  <si>
    <t>Replace exterior door hardware for lockdown capability</t>
  </si>
  <si>
    <t>Renovate Restrooms for ADA compliance - Phase 2</t>
  </si>
  <si>
    <t>Renovate restrooms ph 1 for ADA Compliance</t>
  </si>
  <si>
    <t>CHS (restore)</t>
  </si>
  <si>
    <t>Elevators - Emer. lowering devices and infrared door protection</t>
  </si>
  <si>
    <t>Upgrade fire alarm control systems</t>
  </si>
  <si>
    <t>Replace Cooling Towers - Phase 1</t>
  </si>
  <si>
    <t>SSA, LADM, Gym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</si>
</sst>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vertAlign val="superscript"/>
      <sz val="10"/>
      <name val="Arial"/>
      <family val="2"/>
    </font>
    <font>
      <sz val="12"/>
      <name val="Courier New"/>
      <family val="0"/>
    </font>
    <font>
      <b/>
      <sz val="18"/>
      <name val="Helv"/>
      <family val="0"/>
    </font>
    <font>
      <sz val="18"/>
      <name val="Helv"/>
      <family val="0"/>
    </font>
    <font>
      <sz val="18"/>
      <name val="Courier New"/>
      <family val="0"/>
    </font>
    <font>
      <b/>
      <u val="doubleAccounting"/>
      <sz val="10"/>
      <name val="Arial"/>
      <family val="2"/>
    </font>
    <font>
      <u val="single"/>
      <sz val="18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5" xfId="0" applyFont="1" applyBorder="1" applyAlignment="1" quotePrefix="1">
      <alignment horizontal="centerContinuous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6" fillId="0" borderId="0" xfId="57" applyFont="1" applyAlignment="1">
      <alignment horizontal="right"/>
      <protection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9" xfId="57" applyNumberFormat="1" applyFont="1" applyBorder="1">
      <alignment/>
      <protection/>
    </xf>
    <xf numFmtId="164" fontId="16" fillId="0" borderId="0" xfId="57" applyNumberFormat="1" applyFont="1">
      <alignment/>
      <protection/>
    </xf>
    <xf numFmtId="0" fontId="19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0" fillId="0" borderId="11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1" fillId="0" borderId="11" xfId="0" applyFont="1" applyBorder="1" applyAlignment="1" quotePrefix="1">
      <alignment horizontal="center"/>
    </xf>
    <xf numFmtId="164" fontId="0" fillId="0" borderId="13" xfId="0" applyNumberFormat="1" applyBorder="1" applyAlignment="1">
      <alignment horizontal="center"/>
    </xf>
    <xf numFmtId="164" fontId="6" fillId="0" borderId="14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/>
    </xf>
    <xf numFmtId="44" fontId="18" fillId="0" borderId="20" xfId="44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34" xfId="44" applyFont="1" applyBorder="1" applyAlignment="1">
      <alignment horizontal="center" wrapText="1"/>
    </xf>
    <xf numFmtId="44" fontId="0" fillId="0" borderId="34" xfId="44" applyFont="1" applyBorder="1" applyAlignment="1">
      <alignment horizontal="center"/>
    </xf>
    <xf numFmtId="44" fontId="0" fillId="0" borderId="35" xfId="44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44" fontId="0" fillId="0" borderId="28" xfId="44" applyFont="1" applyBorder="1" applyAlignment="1">
      <alignment horizontal="center"/>
    </xf>
    <xf numFmtId="0" fontId="0" fillId="0" borderId="28" xfId="0" applyBorder="1" applyAlignment="1">
      <alignment horizontal="left"/>
    </xf>
    <xf numFmtId="3" fontId="0" fillId="0" borderId="2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44" fontId="6" fillId="0" borderId="34" xfId="44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4" fontId="0" fillId="0" borderId="34" xfId="44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8" xfId="0" applyFont="1" applyBorder="1" applyAlignment="1">
      <alignment horizontal="left"/>
    </xf>
    <xf numFmtId="44" fontId="0" fillId="0" borderId="34" xfId="44" applyFont="1" applyBorder="1" applyAlignment="1">
      <alignment horizontal="center" wrapText="1"/>
    </xf>
    <xf numFmtId="44" fontId="0" fillId="0" borderId="28" xfId="44" applyFont="1" applyBorder="1" applyAlignment="1">
      <alignment horizontal="center"/>
    </xf>
    <xf numFmtId="44" fontId="0" fillId="0" borderId="34" xfId="44" applyFont="1" applyBorder="1" applyAlignment="1">
      <alignment horizontal="center"/>
    </xf>
    <xf numFmtId="164" fontId="6" fillId="0" borderId="35" xfId="0" applyNumberFormat="1" applyFont="1" applyBorder="1" applyAlignment="1">
      <alignment horizontal="center" wrapText="1"/>
    </xf>
    <xf numFmtId="0" fontId="10" fillId="0" borderId="21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3" borderId="28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34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MSUMF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15" zoomScaleNormal="130" zoomScaleSheetLayoutView="115" zoomScalePageLayoutView="0" workbookViewId="0" topLeftCell="A4">
      <selection activeCell="F36" sqref="F36"/>
    </sheetView>
  </sheetViews>
  <sheetFormatPr defaultColWidth="9.140625" defaultRowHeight="12.75"/>
  <cols>
    <col min="1" max="1" width="15.7109375" style="0" customWidth="1"/>
    <col min="2" max="2" width="21.57421875" style="0" customWidth="1"/>
    <col min="3" max="5" width="15.7109375" style="0" customWidth="1"/>
    <col min="6" max="6" width="23.7109375" style="0" customWidth="1"/>
    <col min="7" max="7" width="15.7109375" style="0" customWidth="1"/>
  </cols>
  <sheetData>
    <row r="1" ht="12.75">
      <c r="F1" s="34" t="s">
        <v>68</v>
      </c>
    </row>
    <row r="2" spans="1:7" ht="18">
      <c r="A2" s="7" t="s">
        <v>0</v>
      </c>
      <c r="B2" s="8"/>
      <c r="C2" s="8"/>
      <c r="D2" s="8"/>
      <c r="E2" s="8"/>
      <c r="F2" s="8"/>
      <c r="G2" s="8"/>
    </row>
    <row r="4" spans="1:7" s="5" customFormat="1" ht="12.75">
      <c r="A4" s="117" t="s">
        <v>47</v>
      </c>
      <c r="B4" s="117"/>
      <c r="C4" s="117"/>
      <c r="D4" s="4"/>
      <c r="E4" s="117" t="s">
        <v>48</v>
      </c>
      <c r="F4" s="117"/>
      <c r="G4" s="117"/>
    </row>
    <row r="5" spans="1:7" ht="12.75">
      <c r="A5" s="6" t="s">
        <v>1</v>
      </c>
      <c r="B5" s="6"/>
      <c r="C5" s="6"/>
      <c r="E5" s="6" t="s">
        <v>2</v>
      </c>
      <c r="F5" s="6"/>
      <c r="G5" s="6"/>
    </row>
    <row r="6" spans="1:7" ht="12.75">
      <c r="A6" s="25"/>
      <c r="B6" s="25"/>
      <c r="C6" s="25"/>
      <c r="E6" s="25"/>
      <c r="F6" s="25"/>
      <c r="G6" s="25"/>
    </row>
    <row r="7" spans="8:10" ht="12.75">
      <c r="H7" s="5"/>
      <c r="I7" s="5"/>
      <c r="J7" s="5"/>
    </row>
    <row r="8" spans="1:7" ht="12.75">
      <c r="A8" s="1"/>
      <c r="B8" s="1"/>
      <c r="C8" s="1"/>
      <c r="D8" s="1"/>
      <c r="E8" s="2" t="s">
        <v>3</v>
      </c>
      <c r="F8" s="3"/>
      <c r="G8" s="3"/>
    </row>
    <row r="9" spans="1:7" ht="15">
      <c r="A9" s="14" t="s">
        <v>4</v>
      </c>
      <c r="B9" s="9"/>
      <c r="C9" s="9"/>
      <c r="D9" s="9"/>
      <c r="E9" s="9"/>
      <c r="F9" s="9"/>
      <c r="G9" s="9"/>
    </row>
    <row r="10" spans="1:7" ht="12.75">
      <c r="A10" s="9"/>
      <c r="B10" s="9"/>
      <c r="C10" s="9"/>
      <c r="D10" s="9"/>
      <c r="E10" s="9"/>
      <c r="F10" s="9"/>
      <c r="G10" s="9"/>
    </row>
    <row r="11" spans="1:7" ht="12.75">
      <c r="A11" s="13" t="s">
        <v>96</v>
      </c>
      <c r="B11" s="12"/>
      <c r="C11" s="12"/>
      <c r="D11" s="33"/>
      <c r="E11" s="9"/>
      <c r="F11" s="9"/>
      <c r="G11" s="9"/>
    </row>
    <row r="12" spans="1:7" ht="13.5" thickBot="1">
      <c r="A12" s="10"/>
      <c r="B12" s="9"/>
      <c r="C12" s="9"/>
      <c r="D12" s="33"/>
      <c r="E12" s="9"/>
      <c r="F12" s="9"/>
      <c r="G12" s="9"/>
    </row>
    <row r="13" spans="1:7" ht="12.75">
      <c r="A13" s="15"/>
      <c r="B13" s="15"/>
      <c r="C13" s="15"/>
      <c r="D13" s="15"/>
      <c r="E13" s="15"/>
      <c r="F13" s="16" t="s">
        <v>5</v>
      </c>
      <c r="G13" s="17"/>
    </row>
    <row r="14" spans="1:7" ht="12.75">
      <c r="A14" s="18" t="s">
        <v>6</v>
      </c>
      <c r="B14" s="18" t="s">
        <v>7</v>
      </c>
      <c r="C14" s="18" t="s">
        <v>8</v>
      </c>
      <c r="D14" s="18" t="s">
        <v>8</v>
      </c>
      <c r="E14" s="18" t="s">
        <v>9</v>
      </c>
      <c r="F14" s="18" t="s">
        <v>10</v>
      </c>
      <c r="G14" s="19" t="s">
        <v>11</v>
      </c>
    </row>
    <row r="15" spans="1:7" ht="14.25">
      <c r="A15" s="18" t="s">
        <v>12</v>
      </c>
      <c r="B15" s="18" t="s">
        <v>13</v>
      </c>
      <c r="C15" s="18" t="s">
        <v>13</v>
      </c>
      <c r="D15" s="18" t="s">
        <v>14</v>
      </c>
      <c r="E15" s="18" t="s">
        <v>14</v>
      </c>
      <c r="F15" s="18" t="s">
        <v>15</v>
      </c>
      <c r="G15" s="19" t="s">
        <v>16</v>
      </c>
    </row>
    <row r="16" spans="1:7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20" t="s">
        <v>22</v>
      </c>
      <c r="G16" s="21" t="s">
        <v>23</v>
      </c>
    </row>
    <row r="17" spans="1:7" ht="12.75">
      <c r="A17" s="91"/>
      <c r="B17" s="91"/>
      <c r="C17" s="88"/>
      <c r="D17" s="91"/>
      <c r="E17" s="83"/>
      <c r="F17" s="91"/>
      <c r="G17" s="91"/>
    </row>
    <row r="18" spans="1:7" ht="12.75">
      <c r="A18" s="93" t="s">
        <v>52</v>
      </c>
      <c r="B18" s="93" t="s">
        <v>78</v>
      </c>
      <c r="C18" s="89">
        <v>40</v>
      </c>
      <c r="D18" s="93">
        <v>27</v>
      </c>
      <c r="E18" s="84">
        <v>6000</v>
      </c>
      <c r="F18" s="96">
        <f>E18*6.5</f>
        <v>39000</v>
      </c>
      <c r="G18" s="93" t="s">
        <v>50</v>
      </c>
    </row>
    <row r="19" spans="1:7" ht="12.75">
      <c r="A19" s="106"/>
      <c r="B19" s="93" t="s">
        <v>79</v>
      </c>
      <c r="C19" s="89">
        <v>40</v>
      </c>
      <c r="D19" s="93">
        <v>27</v>
      </c>
      <c r="E19" s="84">
        <v>7800</v>
      </c>
      <c r="F19" s="96">
        <f>E19*6.5</f>
        <v>50700</v>
      </c>
      <c r="G19" s="93" t="s">
        <v>50</v>
      </c>
    </row>
    <row r="20" spans="1:7" ht="12.75">
      <c r="A20" s="106"/>
      <c r="B20" s="93" t="s">
        <v>80</v>
      </c>
      <c r="C20" s="89">
        <v>40</v>
      </c>
      <c r="D20" s="93">
        <v>27</v>
      </c>
      <c r="E20" s="84">
        <v>3335</v>
      </c>
      <c r="F20" s="96">
        <f>E20*6.5</f>
        <v>21677.5</v>
      </c>
      <c r="G20" s="93" t="s">
        <v>50</v>
      </c>
    </row>
    <row r="21" spans="1:7" ht="12.75">
      <c r="A21" s="92"/>
      <c r="B21" s="93" t="s">
        <v>77</v>
      </c>
      <c r="C21" s="89">
        <v>36</v>
      </c>
      <c r="D21" s="93">
        <v>27</v>
      </c>
      <c r="E21" s="84">
        <v>11062</v>
      </c>
      <c r="F21" s="108">
        <f>E21*1.3</f>
        <v>14380.6</v>
      </c>
      <c r="G21" s="93" t="s">
        <v>50</v>
      </c>
    </row>
    <row r="22" spans="1:7" ht="38.25">
      <c r="A22" s="92"/>
      <c r="B22" s="92" t="s">
        <v>93</v>
      </c>
      <c r="C22" s="89">
        <v>40</v>
      </c>
      <c r="D22" s="93">
        <v>10</v>
      </c>
      <c r="E22" s="84">
        <v>6000</v>
      </c>
      <c r="F22" s="108">
        <v>60000</v>
      </c>
      <c r="G22" s="93" t="s">
        <v>50</v>
      </c>
    </row>
    <row r="23" spans="1:7" ht="12.75">
      <c r="A23" s="93"/>
      <c r="B23" s="93"/>
      <c r="C23" s="89"/>
      <c r="D23" s="93"/>
      <c r="E23" s="84"/>
      <c r="F23" s="108"/>
      <c r="G23" s="93"/>
    </row>
    <row r="24" spans="1:7" ht="12.75">
      <c r="A24" s="93" t="s">
        <v>71</v>
      </c>
      <c r="B24" s="93" t="s">
        <v>83</v>
      </c>
      <c r="C24" s="89">
        <v>40</v>
      </c>
      <c r="D24" s="93">
        <v>27</v>
      </c>
      <c r="E24" s="84">
        <v>28550</v>
      </c>
      <c r="F24" s="96">
        <f>E24*6.5</f>
        <v>185575</v>
      </c>
      <c r="G24" s="93" t="s">
        <v>50</v>
      </c>
    </row>
    <row r="25" spans="1:7" ht="12.75">
      <c r="A25" s="92"/>
      <c r="B25" s="93" t="s">
        <v>82</v>
      </c>
      <c r="C25" s="89">
        <v>33</v>
      </c>
      <c r="D25" s="93">
        <v>27</v>
      </c>
      <c r="E25" s="84">
        <v>8240</v>
      </c>
      <c r="F25" s="96">
        <f>E25*6.5</f>
        <v>53560</v>
      </c>
      <c r="G25" s="93" t="s">
        <v>50</v>
      </c>
    </row>
    <row r="26" spans="1:7" ht="12.75">
      <c r="A26" s="93"/>
      <c r="B26" s="93"/>
      <c r="C26" s="89"/>
      <c r="D26" s="93"/>
      <c r="E26" s="84"/>
      <c r="F26" s="96"/>
      <c r="G26" s="93"/>
    </row>
    <row r="27" spans="1:7" ht="12.75">
      <c r="A27" s="93"/>
      <c r="B27" s="93"/>
      <c r="C27" s="89"/>
      <c r="D27" s="93"/>
      <c r="E27" s="84"/>
      <c r="F27" s="96"/>
      <c r="G27" s="93"/>
    </row>
    <row r="28" spans="1:7" ht="12.75">
      <c r="A28" s="93" t="s">
        <v>84</v>
      </c>
      <c r="B28" s="92" t="s">
        <v>81</v>
      </c>
      <c r="C28" s="89">
        <v>11</v>
      </c>
      <c r="D28" s="92">
        <v>11</v>
      </c>
      <c r="E28" s="84">
        <v>2805</v>
      </c>
      <c r="F28" s="96">
        <f>E28*1.3</f>
        <v>3646.5</v>
      </c>
      <c r="G28" s="93" t="s">
        <v>50</v>
      </c>
    </row>
    <row r="29" spans="1:7" ht="12.75">
      <c r="A29" s="92"/>
      <c r="B29" s="93"/>
      <c r="C29" s="89"/>
      <c r="D29" s="93"/>
      <c r="E29" s="84"/>
      <c r="F29" s="96"/>
      <c r="G29" s="93"/>
    </row>
    <row r="30" spans="1:7" ht="12.75">
      <c r="A30" s="93"/>
      <c r="B30" s="93"/>
      <c r="C30" s="89"/>
      <c r="D30" s="93"/>
      <c r="E30" s="84"/>
      <c r="F30" s="96"/>
      <c r="G30" s="93"/>
    </row>
    <row r="31" spans="1:7" ht="12.75">
      <c r="A31" s="93"/>
      <c r="B31" s="92"/>
      <c r="C31" s="89"/>
      <c r="D31" s="93"/>
      <c r="E31" s="84"/>
      <c r="F31" s="96"/>
      <c r="G31" s="93"/>
    </row>
    <row r="32" spans="1:7" ht="12.75">
      <c r="A32" s="93"/>
      <c r="B32" s="93"/>
      <c r="C32" s="89"/>
      <c r="D32" s="93"/>
      <c r="E32" s="84"/>
      <c r="F32" s="96"/>
      <c r="G32" s="93"/>
    </row>
    <row r="33" spans="1:7" ht="12.75">
      <c r="A33" s="93" t="s">
        <v>88</v>
      </c>
      <c r="B33" s="111" t="s">
        <v>107</v>
      </c>
      <c r="C33" s="89">
        <v>34</v>
      </c>
      <c r="D33" s="93">
        <v>20</v>
      </c>
      <c r="E33" s="84">
        <v>8000</v>
      </c>
      <c r="F33" s="96">
        <f>E33*6.5</f>
        <v>52000</v>
      </c>
      <c r="G33" s="111" t="s">
        <v>63</v>
      </c>
    </row>
    <row r="34" spans="1:7" ht="12.75">
      <c r="A34" s="93"/>
      <c r="B34" s="93"/>
      <c r="C34" s="89"/>
      <c r="D34" s="93"/>
      <c r="E34" s="84"/>
      <c r="F34" s="96"/>
      <c r="G34" s="93"/>
    </row>
    <row r="35" spans="1:7" ht="13.5" thickBot="1">
      <c r="A35" s="93" t="s">
        <v>97</v>
      </c>
      <c r="B35" s="93"/>
      <c r="C35" s="90"/>
      <c r="D35" s="94"/>
      <c r="E35" s="85"/>
      <c r="F35" s="97"/>
      <c r="G35" s="94"/>
    </row>
    <row r="36" spans="1:7" ht="13.5" thickBot="1">
      <c r="A36" s="57" t="s">
        <v>45</v>
      </c>
      <c r="B36" s="57"/>
      <c r="C36" s="57"/>
      <c r="D36" s="57"/>
      <c r="E36" s="57"/>
      <c r="F36" s="64">
        <f>SUM(F17:F35)</f>
        <v>480539.6</v>
      </c>
      <c r="G36" s="65"/>
    </row>
    <row r="37" spans="3:7" ht="12.75">
      <c r="C37" s="5"/>
      <c r="D37" s="5"/>
      <c r="E37" s="5"/>
      <c r="F37" s="67"/>
      <c r="G37" s="5"/>
    </row>
    <row r="38" spans="1:2" ht="12.75">
      <c r="A38" s="5"/>
      <c r="B38" s="5"/>
    </row>
    <row r="39" ht="14.25">
      <c r="A39" s="35" t="s">
        <v>24</v>
      </c>
    </row>
    <row r="41" ht="12.75">
      <c r="A41" s="36" t="s">
        <v>25</v>
      </c>
    </row>
  </sheetData>
  <sheetProtection/>
  <mergeCells count="2">
    <mergeCell ref="A4:C4"/>
    <mergeCell ref="E4:G4"/>
  </mergeCells>
  <printOptions horizontalCentered="1" verticalCentered="1"/>
  <pageMargins left="0.75" right="0.75" top="0.75" bottom="0.5" header="0.5" footer="0.5"/>
  <pageSetup horizontalDpi="300" verticalDpi="3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115" zoomScaleNormal="115" zoomScaleSheetLayoutView="115" zoomScalePageLayoutView="0" workbookViewId="0" topLeftCell="A10">
      <selection activeCell="E23" sqref="E23"/>
    </sheetView>
  </sheetViews>
  <sheetFormatPr defaultColWidth="9.140625" defaultRowHeight="12.75"/>
  <cols>
    <col min="1" max="1" width="15.7109375" style="0" customWidth="1"/>
    <col min="2" max="2" width="36.8515625" style="0" bestFit="1" customWidth="1"/>
    <col min="3" max="3" width="15.7109375" style="0" customWidth="1"/>
    <col min="4" max="4" width="20.7109375" style="0" customWidth="1"/>
    <col min="5" max="5" width="25.7109375" style="0" customWidth="1"/>
    <col min="6" max="6" width="15.7109375" style="0" customWidth="1"/>
  </cols>
  <sheetData>
    <row r="1" ht="12.75">
      <c r="E1" s="34" t="s">
        <v>68</v>
      </c>
    </row>
    <row r="2" spans="1:6" ht="18">
      <c r="A2" s="7" t="s">
        <v>0</v>
      </c>
      <c r="B2" s="8"/>
      <c r="C2" s="8"/>
      <c r="D2" s="8"/>
      <c r="E2" s="8"/>
      <c r="F2" s="8"/>
    </row>
    <row r="4" spans="1:6" s="5" customFormat="1" ht="12.75">
      <c r="A4" s="117" t="s">
        <v>47</v>
      </c>
      <c r="B4" s="117"/>
      <c r="C4" s="117"/>
      <c r="D4" s="4"/>
      <c r="E4" s="117" t="s">
        <v>48</v>
      </c>
      <c r="F4" s="117"/>
    </row>
    <row r="5" spans="1:6" ht="12.75">
      <c r="A5" s="118" t="s">
        <v>1</v>
      </c>
      <c r="B5" s="118"/>
      <c r="C5" s="118"/>
      <c r="E5" s="6" t="s">
        <v>2</v>
      </c>
      <c r="F5" s="6"/>
    </row>
    <row r="6" spans="1:6" ht="12.75">
      <c r="A6" s="45"/>
      <c r="B6" s="45"/>
      <c r="C6" s="45"/>
      <c r="E6" s="25"/>
      <c r="F6" s="25"/>
    </row>
    <row r="7" spans="7:9" ht="12.75">
      <c r="G7" s="5"/>
      <c r="H7" s="5"/>
      <c r="I7" s="5"/>
    </row>
    <row r="8" spans="1:6" ht="12.75">
      <c r="A8" s="1"/>
      <c r="B8" s="1"/>
      <c r="C8" s="1"/>
      <c r="D8" s="1"/>
      <c r="E8" s="2" t="s">
        <v>3</v>
      </c>
      <c r="F8" s="3"/>
    </row>
    <row r="9" spans="1:6" ht="15">
      <c r="A9" s="14" t="s">
        <v>4</v>
      </c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  <row r="11" spans="1:6" ht="12.75">
      <c r="A11" s="13" t="s">
        <v>98</v>
      </c>
      <c r="B11" s="12"/>
      <c r="C11" s="12"/>
      <c r="D11" s="33"/>
      <c r="E11" s="9"/>
      <c r="F11" s="9"/>
    </row>
    <row r="12" spans="1:6" ht="13.5" thickBot="1">
      <c r="A12" s="10"/>
      <c r="B12" s="9"/>
      <c r="C12" s="9"/>
      <c r="D12" s="33"/>
      <c r="E12" s="9"/>
      <c r="F12" s="9"/>
    </row>
    <row r="13" spans="1:6" ht="12.75">
      <c r="A13" s="15"/>
      <c r="B13" s="15"/>
      <c r="C13" s="15"/>
      <c r="D13" s="15"/>
      <c r="E13" s="16" t="s">
        <v>5</v>
      </c>
      <c r="F13" s="17"/>
    </row>
    <row r="14" spans="1:6" ht="12.75">
      <c r="A14" s="18" t="s">
        <v>6</v>
      </c>
      <c r="B14" s="18" t="s">
        <v>26</v>
      </c>
      <c r="C14" s="18" t="s">
        <v>8</v>
      </c>
      <c r="D14" s="18" t="s">
        <v>27</v>
      </c>
      <c r="E14" s="18" t="s">
        <v>10</v>
      </c>
      <c r="F14" s="19" t="s">
        <v>11</v>
      </c>
    </row>
    <row r="15" spans="1:6" ht="14.25">
      <c r="A15" s="18" t="s">
        <v>12</v>
      </c>
      <c r="B15" s="18" t="s">
        <v>28</v>
      </c>
      <c r="C15" s="18" t="s">
        <v>29</v>
      </c>
      <c r="D15" s="18" t="s">
        <v>30</v>
      </c>
      <c r="E15" s="18" t="s">
        <v>15</v>
      </c>
      <c r="F15" s="19" t="s">
        <v>16</v>
      </c>
    </row>
    <row r="16" spans="1:8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21" t="s">
        <v>22</v>
      </c>
      <c r="G16" s="107" t="s">
        <v>76</v>
      </c>
      <c r="H16" s="82" t="s">
        <v>74</v>
      </c>
    </row>
    <row r="17" spans="1:6" ht="12.75">
      <c r="A17" s="91"/>
      <c r="B17" s="91"/>
      <c r="C17" s="88"/>
      <c r="D17" s="91"/>
      <c r="E17" s="83"/>
      <c r="F17" s="91"/>
    </row>
    <row r="18" spans="1:6" ht="12.75">
      <c r="A18" s="134" t="s">
        <v>52</v>
      </c>
      <c r="B18" s="114" t="s">
        <v>91</v>
      </c>
      <c r="C18" s="115">
        <v>6</v>
      </c>
      <c r="D18" s="114" t="s">
        <v>57</v>
      </c>
      <c r="E18" s="116">
        <v>150000</v>
      </c>
      <c r="F18" s="109" t="s">
        <v>63</v>
      </c>
    </row>
    <row r="19" spans="1:8" ht="25.5">
      <c r="A19" s="106"/>
      <c r="B19" s="138" t="s">
        <v>108</v>
      </c>
      <c r="C19" s="89">
        <v>40</v>
      </c>
      <c r="D19" s="92" t="s">
        <v>89</v>
      </c>
      <c r="E19" s="84">
        <v>474000</v>
      </c>
      <c r="F19" s="95" t="s">
        <v>63</v>
      </c>
      <c r="H19" t="s">
        <v>75</v>
      </c>
    </row>
    <row r="20" spans="1:8" ht="25.5">
      <c r="A20" s="92"/>
      <c r="B20" s="92" t="s">
        <v>90</v>
      </c>
      <c r="C20" s="89">
        <v>21</v>
      </c>
      <c r="D20" s="93" t="s">
        <v>57</v>
      </c>
      <c r="E20" s="84">
        <f>11000*20</f>
        <v>220000</v>
      </c>
      <c r="F20" s="96" t="s">
        <v>63</v>
      </c>
      <c r="H20" t="s">
        <v>85</v>
      </c>
    </row>
    <row r="21" spans="1:6" ht="12.75">
      <c r="A21" s="93"/>
      <c r="B21" s="92" t="s">
        <v>92</v>
      </c>
      <c r="C21" s="89">
        <v>40</v>
      </c>
      <c r="D21" s="93" t="s">
        <v>60</v>
      </c>
      <c r="E21" s="84">
        <v>52000</v>
      </c>
      <c r="F21" s="131" t="s">
        <v>63</v>
      </c>
    </row>
    <row r="22" spans="1:6" ht="12.75">
      <c r="A22" s="93"/>
      <c r="B22" s="138" t="s">
        <v>109</v>
      </c>
      <c r="C22" s="89">
        <v>40</v>
      </c>
      <c r="D22" s="111" t="s">
        <v>57</v>
      </c>
      <c r="E22" s="84">
        <v>510000</v>
      </c>
      <c r="F22" s="131" t="s">
        <v>63</v>
      </c>
    </row>
    <row r="23" spans="1:6" ht="12.75">
      <c r="A23" s="93"/>
      <c r="B23" s="92"/>
      <c r="C23" s="89"/>
      <c r="D23" s="93"/>
      <c r="E23" s="84"/>
      <c r="F23" s="96"/>
    </row>
    <row r="24" spans="1:6" ht="12.75">
      <c r="A24" s="93" t="s">
        <v>71</v>
      </c>
      <c r="B24" s="93" t="s">
        <v>56</v>
      </c>
      <c r="C24" s="89">
        <v>40</v>
      </c>
      <c r="D24" s="93" t="s">
        <v>57</v>
      </c>
      <c r="E24" s="84">
        <v>275000</v>
      </c>
      <c r="F24" s="96" t="s">
        <v>58</v>
      </c>
    </row>
    <row r="25" spans="1:6" ht="12.75">
      <c r="A25" s="93"/>
      <c r="B25" s="92" t="s">
        <v>66</v>
      </c>
      <c r="C25" s="89">
        <v>40</v>
      </c>
      <c r="D25" s="92" t="s">
        <v>57</v>
      </c>
      <c r="E25" s="84">
        <v>395000</v>
      </c>
      <c r="F25" s="95" t="s">
        <v>63</v>
      </c>
    </row>
    <row r="26" spans="1:6" ht="12.75">
      <c r="A26" s="93"/>
      <c r="B26" s="92"/>
      <c r="C26" s="89"/>
      <c r="D26" s="92"/>
      <c r="E26" s="84"/>
      <c r="F26" s="95"/>
    </row>
    <row r="27" spans="1:6" ht="12.75" customHeight="1">
      <c r="A27" s="93" t="s">
        <v>84</v>
      </c>
      <c r="B27" s="93" t="s">
        <v>53</v>
      </c>
      <c r="C27" s="89">
        <v>40</v>
      </c>
      <c r="D27" s="93" t="s">
        <v>57</v>
      </c>
      <c r="E27" s="84">
        <f>105%*346000</f>
        <v>363300</v>
      </c>
      <c r="F27" s="96" t="s">
        <v>58</v>
      </c>
    </row>
    <row r="28" spans="1:6" ht="12.75">
      <c r="A28" s="92"/>
      <c r="B28" s="93"/>
      <c r="C28" s="89"/>
      <c r="D28" s="93"/>
      <c r="E28" s="84"/>
      <c r="F28" s="96"/>
    </row>
    <row r="29" spans="1:6" ht="12.75">
      <c r="A29" s="93" t="s">
        <v>88</v>
      </c>
      <c r="B29" s="111" t="s">
        <v>55</v>
      </c>
      <c r="C29" s="89">
        <v>40</v>
      </c>
      <c r="D29" s="93" t="s">
        <v>57</v>
      </c>
      <c r="E29" s="84">
        <v>65000</v>
      </c>
      <c r="F29" s="96" t="s">
        <v>58</v>
      </c>
    </row>
    <row r="30" spans="1:6" ht="12.75">
      <c r="A30" s="93"/>
      <c r="B30" s="93"/>
      <c r="C30" s="89"/>
      <c r="D30" s="93"/>
      <c r="E30" s="84"/>
      <c r="F30" s="96"/>
    </row>
    <row r="31" spans="1:6" ht="12.75">
      <c r="A31" s="111" t="s">
        <v>97</v>
      </c>
      <c r="B31" s="111"/>
      <c r="C31" s="89"/>
      <c r="D31" s="93"/>
      <c r="E31" s="84"/>
      <c r="F31" s="96"/>
    </row>
    <row r="32" spans="1:6" ht="13.5" thickBot="1">
      <c r="A32" s="93"/>
      <c r="B32" s="93"/>
      <c r="C32" s="89"/>
      <c r="D32" s="93"/>
      <c r="E32" s="84"/>
      <c r="F32" s="96"/>
    </row>
    <row r="33" spans="1:6" ht="13.5" thickBot="1">
      <c r="A33" s="63" t="s">
        <v>45</v>
      </c>
      <c r="B33" s="58"/>
      <c r="C33" s="59"/>
      <c r="D33" s="59"/>
      <c r="E33" s="60">
        <f>SUM(E18:E31)</f>
        <v>2504300</v>
      </c>
      <c r="F33" s="61"/>
    </row>
    <row r="34" ht="12.75">
      <c r="B34" s="62"/>
    </row>
    <row r="35" spans="1:2" ht="12.75">
      <c r="A35" s="5"/>
      <c r="B35" s="31"/>
    </row>
    <row r="36" spans="1:9" ht="13.5">
      <c r="A36" s="23" t="s">
        <v>31</v>
      </c>
      <c r="I36" s="51"/>
    </row>
    <row r="38" ht="12.75">
      <c r="A38" s="24" t="s">
        <v>25</v>
      </c>
    </row>
  </sheetData>
  <sheetProtection/>
  <mergeCells count="3">
    <mergeCell ref="A4:C4"/>
    <mergeCell ref="A5:C5"/>
    <mergeCell ref="E4:F4"/>
  </mergeCells>
  <printOptions horizontalCentered="1" verticalCentered="1"/>
  <pageMargins left="0.75" right="0.75" top="0.75" bottom="0.52" header="0.5" footer="0.5"/>
  <pageSetup fitToHeight="1" fitToWidth="1" horizontalDpi="300" verticalDpi="3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115" zoomScaleNormal="130" zoomScaleSheetLayoutView="115" zoomScalePageLayoutView="0" workbookViewId="0" topLeftCell="A1">
      <selection activeCell="E29" sqref="E29"/>
    </sheetView>
  </sheetViews>
  <sheetFormatPr defaultColWidth="9.140625" defaultRowHeight="12.75"/>
  <cols>
    <col min="1" max="1" width="15.7109375" style="0" customWidth="1"/>
    <col min="2" max="2" width="32.140625" style="0" bestFit="1" customWidth="1"/>
    <col min="3" max="3" width="15.7109375" style="0" customWidth="1"/>
    <col min="4" max="4" width="29.00390625" style="0" bestFit="1" customWidth="1"/>
    <col min="5" max="5" width="25.7109375" style="0" customWidth="1"/>
    <col min="6" max="6" width="15.7109375" style="0" customWidth="1"/>
  </cols>
  <sheetData>
    <row r="1" ht="12.75">
      <c r="F1" s="22" t="s">
        <v>70</v>
      </c>
    </row>
    <row r="2" spans="1:6" ht="18">
      <c r="A2" s="7" t="s">
        <v>32</v>
      </c>
      <c r="B2" s="8"/>
      <c r="C2" s="8"/>
      <c r="D2" s="8"/>
      <c r="E2" s="8"/>
      <c r="F2" s="8"/>
    </row>
    <row r="4" spans="1:6" s="5" customFormat="1" ht="12.75">
      <c r="A4" s="117" t="s">
        <v>47</v>
      </c>
      <c r="B4" s="117"/>
      <c r="C4" s="117"/>
      <c r="D4" s="4"/>
      <c r="E4" s="117" t="s">
        <v>48</v>
      </c>
      <c r="F4" s="117"/>
    </row>
    <row r="5" spans="1:6" ht="12.75">
      <c r="A5" s="6" t="s">
        <v>1</v>
      </c>
      <c r="B5" s="6"/>
      <c r="C5" s="6"/>
      <c r="E5" s="6" t="s">
        <v>2</v>
      </c>
      <c r="F5" s="6"/>
    </row>
    <row r="6" spans="1:6" ht="12.75">
      <c r="A6" s="25"/>
      <c r="B6" s="25"/>
      <c r="C6" s="25"/>
      <c r="E6" s="25"/>
      <c r="F6" s="25"/>
    </row>
    <row r="7" spans="7:9" ht="12.75">
      <c r="G7" s="5"/>
      <c r="H7" s="5"/>
      <c r="I7" s="5"/>
    </row>
    <row r="8" spans="1:6" ht="12.75">
      <c r="A8" s="1"/>
      <c r="B8" s="1"/>
      <c r="C8" s="1"/>
      <c r="D8" s="1"/>
      <c r="E8" s="2" t="s">
        <v>3</v>
      </c>
      <c r="F8" s="3"/>
    </row>
    <row r="9" spans="1:6" ht="15">
      <c r="A9" s="14" t="s">
        <v>4</v>
      </c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  <row r="11" spans="1:6" ht="12.75">
      <c r="A11" s="13" t="s">
        <v>99</v>
      </c>
      <c r="B11" s="12"/>
      <c r="C11" s="12"/>
      <c r="D11" s="33"/>
      <c r="E11" s="9"/>
      <c r="F11" s="9"/>
    </row>
    <row r="12" spans="1:6" ht="13.5" thickBot="1">
      <c r="A12" s="10"/>
      <c r="B12" s="9"/>
      <c r="C12" s="9"/>
      <c r="D12" s="33"/>
      <c r="E12" s="9"/>
      <c r="F12" s="9"/>
    </row>
    <row r="13" spans="1:6" ht="12.75">
      <c r="A13" s="15"/>
      <c r="B13" s="15"/>
      <c r="C13" s="15"/>
      <c r="D13" s="15"/>
      <c r="E13" s="16" t="s">
        <v>5</v>
      </c>
      <c r="F13" s="17"/>
    </row>
    <row r="14" spans="1:6" ht="12.75">
      <c r="A14" s="18" t="s">
        <v>6</v>
      </c>
      <c r="B14" s="18" t="s">
        <v>26</v>
      </c>
      <c r="C14" s="18" t="s">
        <v>26</v>
      </c>
      <c r="D14" s="18" t="s">
        <v>27</v>
      </c>
      <c r="E14" s="18" t="s">
        <v>10</v>
      </c>
      <c r="F14" s="19" t="s">
        <v>11</v>
      </c>
    </row>
    <row r="15" spans="1:6" ht="14.25">
      <c r="A15" s="18" t="s">
        <v>12</v>
      </c>
      <c r="B15" s="18" t="s">
        <v>7</v>
      </c>
      <c r="C15" s="18" t="s">
        <v>8</v>
      </c>
      <c r="D15" s="18" t="s">
        <v>30</v>
      </c>
      <c r="E15" s="18" t="s">
        <v>15</v>
      </c>
      <c r="F15" s="19" t="s">
        <v>16</v>
      </c>
    </row>
    <row r="16" spans="1:6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0" t="s">
        <v>21</v>
      </c>
      <c r="F16" s="21" t="s">
        <v>22</v>
      </c>
    </row>
    <row r="17" spans="1:6" ht="12.75">
      <c r="A17" s="91"/>
      <c r="B17" s="91"/>
      <c r="C17" s="88"/>
      <c r="D17" s="91"/>
      <c r="E17" s="83"/>
      <c r="F17" s="91"/>
    </row>
    <row r="18" spans="1:6" ht="12.75">
      <c r="A18" s="93" t="s">
        <v>52</v>
      </c>
      <c r="B18" s="93" t="s">
        <v>59</v>
      </c>
      <c r="C18" s="89">
        <v>39</v>
      </c>
      <c r="D18" s="93" t="s">
        <v>60</v>
      </c>
      <c r="E18" s="84">
        <f>105%*227000</f>
        <v>238350</v>
      </c>
      <c r="F18" s="96" t="s">
        <v>58</v>
      </c>
    </row>
    <row r="19" spans="1:6" ht="12.75">
      <c r="A19" s="93"/>
      <c r="B19" s="93"/>
      <c r="C19" s="89"/>
      <c r="D19" s="93"/>
      <c r="E19" s="84"/>
      <c r="F19" s="96"/>
    </row>
    <row r="20" spans="1:6" ht="12.75">
      <c r="A20" s="93" t="s">
        <v>71</v>
      </c>
      <c r="B20" s="92" t="s">
        <v>86</v>
      </c>
      <c r="C20" s="89">
        <v>36</v>
      </c>
      <c r="D20" s="93" t="s">
        <v>62</v>
      </c>
      <c r="E20" s="84">
        <f>192000</f>
        <v>192000</v>
      </c>
      <c r="F20" s="96" t="s">
        <v>58</v>
      </c>
    </row>
    <row r="21" spans="1:6" ht="12.75">
      <c r="A21" s="93"/>
      <c r="B21" s="93"/>
      <c r="C21" s="89"/>
      <c r="D21" s="93"/>
      <c r="E21" s="84"/>
      <c r="F21" s="96"/>
    </row>
    <row r="22" spans="1:6" ht="12.75">
      <c r="A22" s="93" t="s">
        <v>84</v>
      </c>
      <c r="B22" s="93" t="s">
        <v>64</v>
      </c>
      <c r="C22" s="89">
        <v>39</v>
      </c>
      <c r="D22" s="93" t="s">
        <v>60</v>
      </c>
      <c r="E22" s="84">
        <v>375000</v>
      </c>
      <c r="F22" s="96" t="s">
        <v>58</v>
      </c>
    </row>
    <row r="23" spans="1:6" ht="12.75">
      <c r="A23" s="93"/>
      <c r="B23" s="111" t="s">
        <v>110</v>
      </c>
      <c r="C23" s="89">
        <v>40</v>
      </c>
      <c r="D23" s="111" t="s">
        <v>111</v>
      </c>
      <c r="E23" s="84">
        <v>300000</v>
      </c>
      <c r="F23" s="131" t="s">
        <v>58</v>
      </c>
    </row>
    <row r="24" spans="1:6" ht="12.75">
      <c r="A24" s="92"/>
      <c r="B24" s="92"/>
      <c r="C24" s="89"/>
      <c r="D24" s="92"/>
      <c r="E24" s="84"/>
      <c r="F24" s="95"/>
    </row>
    <row r="25" spans="1:6" ht="12.75">
      <c r="A25" s="93" t="s">
        <v>88</v>
      </c>
      <c r="B25" s="93" t="s">
        <v>65</v>
      </c>
      <c r="C25" s="89">
        <v>39</v>
      </c>
      <c r="D25" s="93" t="s">
        <v>60</v>
      </c>
      <c r="E25" s="84">
        <v>350000</v>
      </c>
      <c r="F25" s="96" t="s">
        <v>58</v>
      </c>
    </row>
    <row r="26" spans="1:6" ht="12.75">
      <c r="A26" s="93"/>
      <c r="B26" s="92" t="s">
        <v>72</v>
      </c>
      <c r="C26" s="89">
        <v>39</v>
      </c>
      <c r="D26" s="92" t="s">
        <v>61</v>
      </c>
      <c r="E26" s="84">
        <v>15000</v>
      </c>
      <c r="F26" s="95" t="s">
        <v>58</v>
      </c>
    </row>
    <row r="27" spans="1:6" ht="12.75">
      <c r="A27" s="93"/>
      <c r="B27" s="93"/>
      <c r="C27" s="89"/>
      <c r="D27" s="93"/>
      <c r="E27" s="84"/>
      <c r="F27" s="96"/>
    </row>
    <row r="28" spans="1:6" ht="13.5" thickBot="1">
      <c r="A28" s="111" t="s">
        <v>97</v>
      </c>
      <c r="B28" s="93" t="s">
        <v>87</v>
      </c>
      <c r="C28" s="89">
        <v>39</v>
      </c>
      <c r="D28" s="93" t="s">
        <v>60</v>
      </c>
      <c r="E28" s="84">
        <v>300000</v>
      </c>
      <c r="F28" s="96" t="s">
        <v>58</v>
      </c>
    </row>
    <row r="29" spans="1:6" ht="15.75" thickBot="1">
      <c r="A29" s="57" t="s">
        <v>45</v>
      </c>
      <c r="B29" s="68"/>
      <c r="C29" s="69"/>
      <c r="D29" s="69"/>
      <c r="E29" s="70">
        <f>SUM(E17:E28)</f>
        <v>1770350</v>
      </c>
      <c r="F29" s="65"/>
    </row>
    <row r="30" spans="2:6" ht="12.75">
      <c r="B30" s="31"/>
      <c r="C30" s="45"/>
      <c r="D30" s="45"/>
      <c r="E30" s="56"/>
      <c r="F30" s="45"/>
    </row>
    <row r="31" ht="12.75">
      <c r="A31" s="45"/>
    </row>
    <row r="32" ht="13.5">
      <c r="A32" s="23" t="s">
        <v>31</v>
      </c>
    </row>
    <row r="34" ht="12.75">
      <c r="A34" s="24" t="s">
        <v>25</v>
      </c>
    </row>
    <row r="35" ht="12.75">
      <c r="B35" s="50"/>
    </row>
    <row r="36" ht="12.75">
      <c r="A36" s="43"/>
    </row>
  </sheetData>
  <sheetProtection/>
  <mergeCells count="2">
    <mergeCell ref="A4:C4"/>
    <mergeCell ref="E4:F4"/>
  </mergeCells>
  <printOptions horizontalCentered="1" verticalCentered="1"/>
  <pageMargins left="0.75" right="0.75" top="0.75" bottom="0.54" header="0.5" footer="0.5"/>
  <pageSetup fitToHeight="1" fitToWidth="1" horizontalDpi="300" verticalDpi="3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30" zoomScaleNormal="130" zoomScaleSheetLayoutView="130" zoomScalePageLayoutView="0" workbookViewId="0" topLeftCell="A1">
      <selection activeCell="D26" sqref="D26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4" width="25.7109375" style="0" customWidth="1"/>
    <col min="5" max="5" width="15.7109375" style="0" customWidth="1"/>
  </cols>
  <sheetData>
    <row r="1" ht="12.75">
      <c r="E1" s="22" t="s">
        <v>68</v>
      </c>
    </row>
    <row r="2" spans="1:5" ht="18">
      <c r="A2" s="7" t="s">
        <v>0</v>
      </c>
      <c r="B2" s="8"/>
      <c r="C2" s="8"/>
      <c r="D2" s="8"/>
      <c r="E2" s="8"/>
    </row>
    <row r="4" spans="1:5" s="5" customFormat="1" ht="12.75">
      <c r="A4" s="117" t="s">
        <v>47</v>
      </c>
      <c r="B4" s="117"/>
      <c r="C4" s="4"/>
      <c r="D4" s="117" t="s">
        <v>48</v>
      </c>
      <c r="E4" s="117"/>
    </row>
    <row r="5" spans="1:5" ht="12.75">
      <c r="A5" s="6" t="s">
        <v>1</v>
      </c>
      <c r="B5" s="6"/>
      <c r="D5" s="6" t="s">
        <v>2</v>
      </c>
      <c r="E5" s="6"/>
    </row>
    <row r="6" spans="1:5" ht="12.75">
      <c r="A6" s="25"/>
      <c r="B6" s="25"/>
      <c r="D6" s="25"/>
      <c r="E6" s="25"/>
    </row>
    <row r="7" spans="6:8" ht="12.75">
      <c r="F7" s="5"/>
      <c r="G7" s="5"/>
      <c r="H7" s="5"/>
    </row>
    <row r="8" spans="1:5" ht="12.75">
      <c r="A8" s="1"/>
      <c r="B8" s="1"/>
      <c r="C8" s="1"/>
      <c r="D8" s="2" t="s">
        <v>3</v>
      </c>
      <c r="E8" s="3"/>
    </row>
    <row r="9" spans="1:5" ht="15">
      <c r="A9" s="14" t="s">
        <v>4</v>
      </c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110" t="s">
        <v>100</v>
      </c>
      <c r="B11" s="12"/>
      <c r="C11" s="33"/>
      <c r="D11" s="9"/>
      <c r="E11" s="9"/>
    </row>
    <row r="12" spans="1:5" ht="13.5" thickBot="1">
      <c r="A12" s="10"/>
      <c r="B12" s="9"/>
      <c r="C12" s="33"/>
      <c r="D12" s="9"/>
      <c r="E12" s="9"/>
    </row>
    <row r="13" spans="1:5" ht="12.75">
      <c r="A13" s="15"/>
      <c r="B13" s="15"/>
      <c r="C13" s="15"/>
      <c r="D13" s="16" t="s">
        <v>5</v>
      </c>
      <c r="E13" s="17"/>
    </row>
    <row r="14" spans="1:5" ht="12.75">
      <c r="A14" s="18" t="s">
        <v>6</v>
      </c>
      <c r="B14" s="18" t="s">
        <v>26</v>
      </c>
      <c r="C14" s="18" t="s">
        <v>33</v>
      </c>
      <c r="D14" s="18" t="s">
        <v>10</v>
      </c>
      <c r="E14" s="19" t="s">
        <v>11</v>
      </c>
    </row>
    <row r="15" spans="1:5" ht="14.25">
      <c r="A15" s="18" t="s">
        <v>12</v>
      </c>
      <c r="B15" s="18" t="s">
        <v>34</v>
      </c>
      <c r="C15" s="18" t="s">
        <v>35</v>
      </c>
      <c r="D15" s="18" t="s">
        <v>15</v>
      </c>
      <c r="E15" s="19" t="s">
        <v>16</v>
      </c>
    </row>
    <row r="16" spans="1:5" ht="13.5" thickBot="1">
      <c r="A16" s="20" t="s">
        <v>17</v>
      </c>
      <c r="B16" s="20" t="s">
        <v>18</v>
      </c>
      <c r="C16" s="20" t="s">
        <v>19</v>
      </c>
      <c r="D16" s="20" t="s">
        <v>20</v>
      </c>
      <c r="E16" s="21" t="s">
        <v>21</v>
      </c>
    </row>
    <row r="17" spans="1:5" ht="12.75">
      <c r="A17" s="79"/>
      <c r="B17" s="11"/>
      <c r="C17" s="11"/>
      <c r="D17" s="44"/>
      <c r="E17" s="79"/>
    </row>
    <row r="18" spans="1:5" ht="12.75">
      <c r="A18" s="93" t="s">
        <v>52</v>
      </c>
      <c r="B18" s="98"/>
      <c r="C18" s="86"/>
      <c r="D18" s="99"/>
      <c r="E18" s="93"/>
    </row>
    <row r="19" spans="1:5" ht="12.75">
      <c r="A19" s="93"/>
      <c r="B19" s="100"/>
      <c r="C19" s="86"/>
      <c r="D19" s="99"/>
      <c r="E19" s="93"/>
    </row>
    <row r="20" spans="1:5" ht="12.75">
      <c r="A20" s="93" t="s">
        <v>71</v>
      </c>
      <c r="B20" s="98"/>
      <c r="C20" s="86"/>
      <c r="D20" s="99"/>
      <c r="E20" s="93"/>
    </row>
    <row r="21" spans="1:5" ht="12.75">
      <c r="A21" s="93"/>
      <c r="B21" s="86"/>
      <c r="C21" s="86"/>
      <c r="D21" s="99"/>
      <c r="E21" s="93"/>
    </row>
    <row r="22" spans="1:5" ht="12.75">
      <c r="A22" s="93" t="s">
        <v>84</v>
      </c>
      <c r="B22" s="86"/>
      <c r="C22" s="86"/>
      <c r="D22" s="99"/>
      <c r="E22" s="93"/>
    </row>
    <row r="23" spans="1:5" ht="12.75">
      <c r="A23" s="93"/>
      <c r="B23" s="86"/>
      <c r="C23" s="86"/>
      <c r="D23" s="99"/>
      <c r="E23" s="93"/>
    </row>
    <row r="24" spans="1:5" ht="25.5">
      <c r="A24" s="93" t="s">
        <v>88</v>
      </c>
      <c r="B24" s="98" t="s">
        <v>69</v>
      </c>
      <c r="C24" s="86">
        <v>40</v>
      </c>
      <c r="D24" s="99">
        <v>175000</v>
      </c>
      <c r="E24" s="93" t="s">
        <v>50</v>
      </c>
    </row>
    <row r="25" spans="1:5" ht="13.5" thickBot="1">
      <c r="A25" s="135" t="s">
        <v>97</v>
      </c>
      <c r="B25" s="87"/>
      <c r="C25" s="87"/>
      <c r="D25" s="101"/>
      <c r="E25" s="94"/>
    </row>
    <row r="26" spans="1:5" ht="15.75" thickBot="1">
      <c r="A26" s="57" t="s">
        <v>45</v>
      </c>
      <c r="B26" s="70"/>
      <c r="C26" s="59"/>
      <c r="D26" s="80">
        <f>SUM(D18:D25)</f>
        <v>175000</v>
      </c>
      <c r="E26" s="61"/>
    </row>
    <row r="27" ht="13.5">
      <c r="A27" s="23" t="s">
        <v>31</v>
      </c>
    </row>
    <row r="29" ht="12.75">
      <c r="A29" s="24" t="s">
        <v>25</v>
      </c>
    </row>
  </sheetData>
  <sheetProtection/>
  <mergeCells count="2">
    <mergeCell ref="A4:B4"/>
    <mergeCell ref="D4:E4"/>
  </mergeCells>
  <printOptions horizontalCentered="1" verticalCentered="1"/>
  <pageMargins left="0.75" right="0.75" top="0.75" bottom="0.44" header="0.5" footer="0.3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30" zoomScaleNormal="130" zoomScaleSheetLayoutView="130" zoomScalePageLayoutView="0" workbookViewId="0" topLeftCell="A10">
      <selection activeCell="B20" sqref="B20:C20"/>
    </sheetView>
  </sheetViews>
  <sheetFormatPr defaultColWidth="9.140625" defaultRowHeight="12.75"/>
  <cols>
    <col min="1" max="1" width="15.8515625" style="0" customWidth="1"/>
    <col min="2" max="2" width="34.8515625" style="0" customWidth="1"/>
    <col min="3" max="3" width="25.28125" style="0" customWidth="1"/>
    <col min="4" max="4" width="25.7109375" style="0" customWidth="1"/>
    <col min="5" max="5" width="15.7109375" style="0" customWidth="1"/>
  </cols>
  <sheetData>
    <row r="1" ht="12.75">
      <c r="E1" s="22" t="s">
        <v>70</v>
      </c>
    </row>
    <row r="2" spans="1:5" ht="18">
      <c r="A2" s="7" t="s">
        <v>0</v>
      </c>
      <c r="B2" s="7"/>
      <c r="C2" s="8"/>
      <c r="D2" s="8"/>
      <c r="E2" s="8"/>
    </row>
    <row r="4" spans="1:5" s="5" customFormat="1" ht="12.75">
      <c r="A4" s="117" t="s">
        <v>47</v>
      </c>
      <c r="B4" s="117"/>
      <c r="C4" s="4"/>
      <c r="D4" s="117" t="s">
        <v>48</v>
      </c>
      <c r="E4" s="117"/>
    </row>
    <row r="5" spans="1:5" ht="12.75">
      <c r="A5" s="25" t="s">
        <v>1</v>
      </c>
      <c r="B5" s="25"/>
      <c r="C5" s="31"/>
      <c r="D5" s="6" t="s">
        <v>2</v>
      </c>
      <c r="E5" s="6"/>
    </row>
    <row r="6" spans="1:5" ht="12.75">
      <c r="A6" s="25"/>
      <c r="B6" s="25"/>
      <c r="C6" s="31"/>
      <c r="D6" s="25"/>
      <c r="E6" s="25"/>
    </row>
    <row r="7" spans="6:8" ht="12.75">
      <c r="F7" s="5"/>
      <c r="G7" s="5"/>
      <c r="H7" s="5"/>
    </row>
    <row r="8" spans="1:5" ht="12.75">
      <c r="A8" s="1"/>
      <c r="B8" s="1"/>
      <c r="C8" s="1"/>
      <c r="D8" s="2" t="s">
        <v>3</v>
      </c>
      <c r="E8" s="3"/>
    </row>
    <row r="9" spans="1:5" ht="15">
      <c r="A9" s="81" t="s">
        <v>4</v>
      </c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112" t="s">
        <v>101</v>
      </c>
      <c r="B11" s="13"/>
      <c r="C11" s="12"/>
      <c r="D11" s="9"/>
      <c r="E11" s="9"/>
    </row>
    <row r="12" spans="1:5" ht="13.5" thickBot="1">
      <c r="A12" s="10"/>
      <c r="B12" s="10"/>
      <c r="C12" s="9"/>
      <c r="D12" s="9"/>
      <c r="E12" s="9"/>
    </row>
    <row r="13" spans="1:5" ht="12.75">
      <c r="A13" s="15"/>
      <c r="B13" s="15"/>
      <c r="C13" s="26"/>
      <c r="D13" s="16" t="s">
        <v>5</v>
      </c>
      <c r="E13" s="17"/>
    </row>
    <row r="14" spans="1:5" ht="12.75">
      <c r="A14" s="18" t="s">
        <v>6</v>
      </c>
      <c r="B14" s="18"/>
      <c r="C14" s="27" t="s">
        <v>26</v>
      </c>
      <c r="D14" s="18" t="s">
        <v>10</v>
      </c>
      <c r="E14" s="19" t="s">
        <v>11</v>
      </c>
    </row>
    <row r="15" spans="1:5" ht="14.25">
      <c r="A15" s="18" t="s">
        <v>12</v>
      </c>
      <c r="B15" s="29" t="s">
        <v>36</v>
      </c>
      <c r="C15" s="28"/>
      <c r="D15" s="18" t="s">
        <v>15</v>
      </c>
      <c r="E15" s="19" t="s">
        <v>16</v>
      </c>
    </row>
    <row r="16" spans="1:5" ht="13.5" thickBot="1">
      <c r="A16" s="20" t="s">
        <v>17</v>
      </c>
      <c r="B16" s="30" t="s">
        <v>18</v>
      </c>
      <c r="C16" s="32"/>
      <c r="D16" s="73" t="s">
        <v>19</v>
      </c>
      <c r="E16" s="21" t="s">
        <v>37</v>
      </c>
    </row>
    <row r="17" spans="1:5" ht="12.75">
      <c r="A17" s="66"/>
      <c r="B17" s="121"/>
      <c r="C17" s="122"/>
      <c r="D17" s="74"/>
      <c r="E17" s="71"/>
    </row>
    <row r="18" spans="1:5" ht="12.75">
      <c r="A18" s="93" t="s">
        <v>52</v>
      </c>
      <c r="B18" s="136" t="s">
        <v>102</v>
      </c>
      <c r="C18" s="137"/>
      <c r="D18" s="96">
        <v>12000</v>
      </c>
      <c r="E18" s="102" t="s">
        <v>63</v>
      </c>
    </row>
    <row r="19" spans="1:5" ht="12.75">
      <c r="A19" s="93"/>
      <c r="B19" s="100" t="s">
        <v>103</v>
      </c>
      <c r="C19" s="103"/>
      <c r="D19" s="96">
        <v>150000</v>
      </c>
      <c r="E19" s="102"/>
    </row>
    <row r="20" spans="1:5" ht="12.75">
      <c r="A20" s="106"/>
      <c r="B20" s="123" t="s">
        <v>104</v>
      </c>
      <c r="C20" s="124"/>
      <c r="D20" s="99">
        <v>400000</v>
      </c>
      <c r="E20" s="93" t="s">
        <v>50</v>
      </c>
    </row>
    <row r="21" spans="1:5" ht="12.75">
      <c r="A21" s="106"/>
      <c r="B21" s="125" t="s">
        <v>95</v>
      </c>
      <c r="C21" s="124"/>
      <c r="D21" s="96">
        <v>25000</v>
      </c>
      <c r="E21" s="113" t="s">
        <v>63</v>
      </c>
    </row>
    <row r="22" spans="1:5" ht="12.75">
      <c r="A22" s="92"/>
      <c r="B22" s="123" t="s">
        <v>106</v>
      </c>
      <c r="C22" s="124"/>
      <c r="D22" s="95">
        <f>105%*215000</f>
        <v>225750</v>
      </c>
      <c r="E22" s="102" t="s">
        <v>63</v>
      </c>
    </row>
    <row r="23" spans="1:5" ht="12.75">
      <c r="A23" s="93"/>
      <c r="B23" s="100"/>
      <c r="C23" s="103"/>
      <c r="D23" s="96"/>
      <c r="E23" s="102"/>
    </row>
    <row r="24" spans="1:5" ht="12.75">
      <c r="A24" s="93" t="s">
        <v>71</v>
      </c>
      <c r="B24" s="123" t="s">
        <v>105</v>
      </c>
      <c r="C24" s="124"/>
      <c r="D24" s="129">
        <v>250000</v>
      </c>
      <c r="E24" s="105" t="s">
        <v>63</v>
      </c>
    </row>
    <row r="25" spans="2:5" ht="12.75">
      <c r="B25" s="119" t="s">
        <v>73</v>
      </c>
      <c r="C25" s="120"/>
      <c r="D25" s="130">
        <v>210000</v>
      </c>
      <c r="E25" s="93" t="s">
        <v>50</v>
      </c>
    </row>
    <row r="26" spans="1:5" ht="12.75">
      <c r="A26" s="92"/>
      <c r="B26" s="119"/>
      <c r="C26" s="120"/>
      <c r="D26" s="130"/>
      <c r="E26" s="93"/>
    </row>
    <row r="27" spans="1:5" ht="12.75">
      <c r="A27" s="93"/>
      <c r="B27" s="119"/>
      <c r="C27" s="120"/>
      <c r="D27" s="131"/>
      <c r="E27" s="102"/>
    </row>
    <row r="28" spans="1:5" ht="12" customHeight="1">
      <c r="A28" s="92" t="s">
        <v>84</v>
      </c>
      <c r="B28" s="123" t="s">
        <v>54</v>
      </c>
      <c r="C28" s="124"/>
      <c r="D28" s="129">
        <f>52000</f>
        <v>52000</v>
      </c>
      <c r="E28" s="105" t="s">
        <v>58</v>
      </c>
    </row>
    <row r="29" spans="1:5" ht="12.75">
      <c r="A29" s="93"/>
      <c r="B29" s="128" t="s">
        <v>94</v>
      </c>
      <c r="C29" s="120"/>
      <c r="D29" s="96">
        <v>56000</v>
      </c>
      <c r="E29" s="102" t="s">
        <v>63</v>
      </c>
    </row>
    <row r="30" spans="1:5" ht="12.75">
      <c r="A30" s="93"/>
      <c r="B30" s="128"/>
      <c r="C30" s="120"/>
      <c r="D30" s="96"/>
      <c r="E30" s="102"/>
    </row>
    <row r="31" spans="1:5" ht="12.75">
      <c r="A31" s="93"/>
      <c r="B31" s="128"/>
      <c r="C31" s="120"/>
      <c r="D31" s="96"/>
      <c r="E31" s="102"/>
    </row>
    <row r="32" spans="1:5" ht="12.75">
      <c r="A32" s="93" t="s">
        <v>88</v>
      </c>
      <c r="B32" s="119"/>
      <c r="C32" s="120"/>
      <c r="D32" s="96"/>
      <c r="E32" s="102"/>
    </row>
    <row r="33" spans="1:5" ht="12.75">
      <c r="A33" s="93"/>
      <c r="B33" s="119"/>
      <c r="C33" s="120"/>
      <c r="D33" s="96"/>
      <c r="E33" s="102"/>
    </row>
    <row r="34" spans="2:5" ht="12.75">
      <c r="B34" s="119"/>
      <c r="C34" s="120"/>
      <c r="D34" s="104"/>
      <c r="E34" s="105"/>
    </row>
    <row r="35" spans="1:5" ht="12.75">
      <c r="A35" s="93"/>
      <c r="B35" s="119"/>
      <c r="C35" s="120"/>
      <c r="D35" s="96"/>
      <c r="E35" s="102"/>
    </row>
    <row r="36" spans="1:5" ht="12.75">
      <c r="A36" s="93" t="s">
        <v>97</v>
      </c>
      <c r="B36" s="119"/>
      <c r="C36" s="120"/>
      <c r="D36" s="96"/>
      <c r="E36" s="102"/>
    </row>
    <row r="37" spans="1:5" ht="13.5" thickBot="1">
      <c r="A37" s="132"/>
      <c r="B37" s="126"/>
      <c r="C37" s="127"/>
      <c r="D37" s="75"/>
      <c r="E37" s="72"/>
    </row>
    <row r="38" spans="1:5" ht="16.5" thickBot="1">
      <c r="A38" s="133" t="s">
        <v>31</v>
      </c>
      <c r="B38" s="69"/>
      <c r="C38" s="76"/>
      <c r="D38" s="77">
        <f>SUM(D18:D37)</f>
        <v>1380750</v>
      </c>
      <c r="E38" s="78"/>
    </row>
    <row r="39" spans="1:2" ht="13.5">
      <c r="A39" s="24" t="s">
        <v>38</v>
      </c>
      <c r="B39" s="23"/>
    </row>
    <row r="41" ht="12.75">
      <c r="B41" s="24"/>
    </row>
    <row r="42" spans="1:6" ht="12.75">
      <c r="A42" s="45"/>
      <c r="F42" s="54"/>
    </row>
    <row r="44" spans="2:5" ht="12.75">
      <c r="B44" s="52"/>
      <c r="C44" s="53"/>
      <c r="D44" s="54"/>
      <c r="E44" s="55"/>
    </row>
  </sheetData>
  <sheetProtection/>
  <mergeCells count="21">
    <mergeCell ref="B22:C22"/>
    <mergeCell ref="B30:C30"/>
    <mergeCell ref="B31:C31"/>
    <mergeCell ref="B36:C36"/>
    <mergeCell ref="B33:C33"/>
    <mergeCell ref="B26:C26"/>
    <mergeCell ref="B20:C20"/>
    <mergeCell ref="B21:C21"/>
    <mergeCell ref="B34:C34"/>
    <mergeCell ref="B37:C37"/>
    <mergeCell ref="B29:C29"/>
    <mergeCell ref="B27:C27"/>
    <mergeCell ref="B32:C32"/>
    <mergeCell ref="B28:C28"/>
    <mergeCell ref="B35:C35"/>
    <mergeCell ref="B18:C18"/>
    <mergeCell ref="A4:B4"/>
    <mergeCell ref="D4:E4"/>
    <mergeCell ref="B17:C17"/>
    <mergeCell ref="B24:C24"/>
    <mergeCell ref="B25:C25"/>
  </mergeCells>
  <printOptions horizontalCentered="1" verticalCentered="1"/>
  <pageMargins left="0.75" right="0.75" top="0.75" bottom="0.52" header="0.5" footer="0.5"/>
  <pageSetup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8"/>
  <sheetViews>
    <sheetView showGridLines="0" view="pageBreakPreview" zoomScale="130" zoomScaleNormal="75" zoomScaleSheetLayoutView="130" zoomScalePageLayoutView="0" workbookViewId="0" topLeftCell="A1">
      <selection activeCell="B10" sqref="B10"/>
    </sheetView>
  </sheetViews>
  <sheetFormatPr defaultColWidth="12.57421875" defaultRowHeight="12.75"/>
  <cols>
    <col min="1" max="1" width="19.57421875" style="39" customWidth="1"/>
    <col min="2" max="2" width="28.140625" style="39" customWidth="1"/>
    <col min="3" max="3" width="9.57421875" style="39" customWidth="1"/>
    <col min="4" max="4" width="18.140625" style="39" customWidth="1"/>
    <col min="5" max="5" width="28.140625" style="39" customWidth="1"/>
    <col min="6" max="16384" width="12.57421875" style="39" customWidth="1"/>
  </cols>
  <sheetData>
    <row r="2" spans="1:5" ht="35.25" customHeight="1">
      <c r="A2" s="37" t="s">
        <v>39</v>
      </c>
      <c r="B2" s="48" t="s">
        <v>49</v>
      </c>
      <c r="C2" s="40"/>
      <c r="D2" s="41"/>
      <c r="E2" s="38"/>
    </row>
    <row r="3" spans="1:5" ht="35.25" customHeight="1">
      <c r="A3" s="49" t="s">
        <v>67</v>
      </c>
      <c r="B3" s="48" t="s">
        <v>46</v>
      </c>
      <c r="C3" s="40"/>
      <c r="D3" s="41"/>
      <c r="E3" s="38"/>
    </row>
    <row r="4" spans="1:5" ht="21" customHeight="1">
      <c r="A4" s="49"/>
      <c r="B4" s="40"/>
      <c r="D4" s="38"/>
      <c r="E4" s="38"/>
    </row>
    <row r="5" spans="1:4" ht="23.25">
      <c r="A5" s="37" t="s">
        <v>51</v>
      </c>
      <c r="D5" s="37" t="s">
        <v>84</v>
      </c>
    </row>
    <row r="6" spans="1:5" ht="23.25">
      <c r="A6" s="42" t="s">
        <v>40</v>
      </c>
      <c r="B6" s="46">
        <f>SUM(Roof!F18:F23)</f>
        <v>185758.1</v>
      </c>
      <c r="D6" s="42" t="s">
        <v>40</v>
      </c>
      <c r="E6" s="46">
        <f>SUM(Roof!F33)</f>
        <v>52000</v>
      </c>
    </row>
    <row r="7" spans="1:5" ht="23.25">
      <c r="A7" s="42" t="s">
        <v>41</v>
      </c>
      <c r="B7" s="46">
        <f>SUM(Utilities!E18:E21)</f>
        <v>896000</v>
      </c>
      <c r="D7" s="42" t="s">
        <v>41</v>
      </c>
      <c r="E7" s="46">
        <f>SUM(Utilities!E29)</f>
        <v>65000</v>
      </c>
    </row>
    <row r="8" spans="1:5" ht="23.25">
      <c r="A8" s="42" t="s">
        <v>42</v>
      </c>
      <c r="B8" s="46">
        <f>SUM(Mechanical!E18)</f>
        <v>238350</v>
      </c>
      <c r="D8" s="42" t="s">
        <v>42</v>
      </c>
      <c r="E8" s="46">
        <f>SUM(Mechanical!E25)</f>
        <v>350000</v>
      </c>
    </row>
    <row r="9" spans="1:5" ht="23.25">
      <c r="A9" s="42" t="s">
        <v>43</v>
      </c>
      <c r="B9" s="46">
        <f>SUM(Exterior!D18)</f>
        <v>0</v>
      </c>
      <c r="D9" s="42" t="s">
        <v>43</v>
      </c>
      <c r="E9" s="46">
        <f>SUM(Exterior!D24)</f>
        <v>175000</v>
      </c>
    </row>
    <row r="10" spans="1:5" ht="23.25">
      <c r="A10" s="42" t="s">
        <v>44</v>
      </c>
      <c r="B10" s="46">
        <f>SUM(Other!D18:D21)</f>
        <v>587000</v>
      </c>
      <c r="D10" s="42" t="s">
        <v>44</v>
      </c>
      <c r="E10" s="46">
        <f>SUM(Other!D34)</f>
        <v>0</v>
      </c>
    </row>
    <row r="11" spans="2:5" ht="23.25">
      <c r="B11" s="47"/>
      <c r="E11" s="47"/>
    </row>
    <row r="12" spans="1:5" ht="23.25">
      <c r="A12" s="37" t="s">
        <v>52</v>
      </c>
      <c r="B12" s="47"/>
      <c r="D12" s="37" t="s">
        <v>88</v>
      </c>
      <c r="E12" s="47"/>
    </row>
    <row r="13" spans="1:5" ht="23.25">
      <c r="A13" s="42" t="s">
        <v>40</v>
      </c>
      <c r="B13" s="46">
        <f>SUM(Roof!F25:F28)</f>
        <v>57206.5</v>
      </c>
      <c r="D13" s="42" t="s">
        <v>40</v>
      </c>
      <c r="E13" s="46">
        <f>SUM(Roof!F35)</f>
        <v>0</v>
      </c>
    </row>
    <row r="14" spans="1:5" ht="23.25">
      <c r="A14" s="42" t="s">
        <v>41</v>
      </c>
      <c r="B14" s="46">
        <f>SUM(Utilities!E24:E25)</f>
        <v>670000</v>
      </c>
      <c r="D14" s="42" t="s">
        <v>41</v>
      </c>
      <c r="E14" s="46">
        <f>SUM(Utilities!E31)</f>
        <v>0</v>
      </c>
    </row>
    <row r="15" spans="1:5" ht="23.25">
      <c r="A15" s="42" t="s">
        <v>42</v>
      </c>
      <c r="B15" s="46">
        <f>SUM(Mechanical!E20:E20)</f>
        <v>192000</v>
      </c>
      <c r="D15" s="42" t="s">
        <v>42</v>
      </c>
      <c r="E15" s="46">
        <f>SUM(Mechanical!E28)</f>
        <v>300000</v>
      </c>
    </row>
    <row r="16" spans="1:5" ht="23.25">
      <c r="A16" s="42" t="s">
        <v>43</v>
      </c>
      <c r="B16" s="46">
        <f>SUM(Exterior!D20)</f>
        <v>0</v>
      </c>
      <c r="D16" s="42" t="s">
        <v>43</v>
      </c>
      <c r="E16" s="46">
        <f>SUM(Exterior!D25)</f>
        <v>0</v>
      </c>
    </row>
    <row r="17" spans="1:5" ht="23.25">
      <c r="A17" s="42" t="s">
        <v>44</v>
      </c>
      <c r="B17" s="46">
        <f>SUM(Other!D24:D27)</f>
        <v>460000</v>
      </c>
      <c r="D17" s="42" t="s">
        <v>44</v>
      </c>
      <c r="E17" s="46">
        <f>SUM(Other!D36)</f>
        <v>0</v>
      </c>
    </row>
    <row r="18" spans="2:5" ht="24">
      <c r="B18" s="47"/>
      <c r="D18" s="38"/>
      <c r="E18" s="38"/>
    </row>
    <row r="19" spans="1:5" ht="24">
      <c r="A19" s="37" t="s">
        <v>71</v>
      </c>
      <c r="B19" s="47"/>
      <c r="D19" s="38"/>
      <c r="E19" s="38"/>
    </row>
    <row r="20" spans="1:5" ht="24">
      <c r="A20" s="42" t="s">
        <v>40</v>
      </c>
      <c r="B20" s="46">
        <f>SUM(Roof!F30:F31)</f>
        <v>0</v>
      </c>
      <c r="D20" s="38"/>
      <c r="E20" s="38"/>
    </row>
    <row r="21" spans="1:5" ht="24">
      <c r="A21" s="42" t="s">
        <v>41</v>
      </c>
      <c r="B21" s="46">
        <f>SUM(Utilities!E27)</f>
        <v>363300</v>
      </c>
      <c r="D21" s="38"/>
      <c r="E21" s="38"/>
    </row>
    <row r="22" spans="1:5" ht="24">
      <c r="A22" s="42" t="s">
        <v>42</v>
      </c>
      <c r="B22" s="46">
        <f>SUM(Mechanical!E22)</f>
        <v>375000</v>
      </c>
      <c r="D22" s="38"/>
      <c r="E22" s="38"/>
    </row>
    <row r="23" spans="1:5" ht="24">
      <c r="A23" s="42" t="s">
        <v>43</v>
      </c>
      <c r="B23" s="46">
        <f>SUM(Exterior!D22)</f>
        <v>0</v>
      </c>
      <c r="D23" s="38"/>
      <c r="E23" s="38"/>
    </row>
    <row r="24" spans="1:5" ht="24">
      <c r="A24" s="42" t="s">
        <v>44</v>
      </c>
      <c r="B24" s="46">
        <f>SUM(Other!D28:D32)</f>
        <v>108000</v>
      </c>
      <c r="D24" s="38"/>
      <c r="E24" s="38"/>
    </row>
    <row r="25" spans="4:5" ht="24">
      <c r="D25" s="38"/>
      <c r="E25" s="38"/>
    </row>
    <row r="26" spans="1:2" ht="24">
      <c r="A26" s="38"/>
      <c r="B26" s="38"/>
    </row>
    <row r="27" spans="1:2" ht="24">
      <c r="A27" s="38"/>
      <c r="B27" s="38"/>
    </row>
    <row r="28" spans="1:2" ht="24">
      <c r="A28" s="38"/>
      <c r="B28" s="38"/>
    </row>
    <row r="29" spans="1:2" ht="24">
      <c r="A29" s="38"/>
      <c r="B29" s="38"/>
    </row>
    <row r="30" spans="1:2" ht="24">
      <c r="A30" s="38"/>
      <c r="B30" s="38"/>
    </row>
    <row r="31" spans="1:2" ht="24">
      <c r="A31" s="38"/>
      <c r="B31" s="38"/>
    </row>
    <row r="32" spans="1:2" ht="24">
      <c r="A32" s="38"/>
      <c r="B32" s="38"/>
    </row>
    <row r="33" spans="1:2" ht="24">
      <c r="A33" s="38"/>
      <c r="B33" s="38"/>
    </row>
    <row r="34" spans="1:2" ht="24">
      <c r="A34" s="38"/>
      <c r="B34" s="38"/>
    </row>
    <row r="35" spans="1:2" ht="24">
      <c r="A35" s="38"/>
      <c r="B35" s="38"/>
    </row>
    <row r="36" spans="1:2" ht="24">
      <c r="A36" s="38"/>
      <c r="B36" s="38"/>
    </row>
    <row r="37" spans="1:2" ht="24">
      <c r="A37" s="38"/>
      <c r="B37" s="38"/>
    </row>
    <row r="38" spans="1:2" ht="24">
      <c r="A38" s="38"/>
      <c r="B38" s="38"/>
    </row>
  </sheetData>
  <sheetProtection/>
  <printOptions/>
  <pageMargins left="0.5" right="0.5" top="1" bottom="1" header="0.5" footer="0.5"/>
  <pageSetup horizontalDpi="300" verticalDpi="300" orientation="portrait" scale="90" r:id="rId1"/>
  <headerFooter alignWithMargins="0">
    <oddHeader>&amp;C&amp;"Arial,Bold"&amp;14CALIFORNIA COMMUNITY COLLEGES
&amp;12Scheduled Maintenance 5 Year Plan Summary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Roof Repair/DRDM</dc:title>
  <dc:subject/>
  <dc:creator>Wayne Martin</dc:creator>
  <cp:keywords/>
  <dc:description/>
  <cp:lastModifiedBy>mstrong</cp:lastModifiedBy>
  <cp:lastPrinted>2009-01-07T21:37:29Z</cp:lastPrinted>
  <dcterms:created xsi:type="dcterms:W3CDTF">1998-09-28T22:41:01Z</dcterms:created>
  <dcterms:modified xsi:type="dcterms:W3CDTF">2011-12-14T19:36:55Z</dcterms:modified>
  <cp:category/>
  <cp:version/>
  <cp:contentType/>
  <cp:contentStatus/>
</cp:coreProperties>
</file>