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W1\All Crafton Work\VPI\Academic Services Web Site\"/>
    </mc:Choice>
  </mc:AlternateContent>
  <bookViews>
    <workbookView xWindow="0" yWindow="0" windowWidth="28800" windowHeight="12300" activeTab="2"/>
  </bookViews>
  <sheets>
    <sheet name="Summer &amp; Fall 2018 Blocks" sheetId="7" r:id="rId1"/>
    <sheet name="Full-Term Options" sheetId="6" r:id="rId2"/>
    <sheet name="Short-Term Calculator" sheetId="4" r:id="rId3"/>
    <sheet name="Lookup values" sheetId="2" r:id="rId4"/>
  </sheets>
  <definedNames>
    <definedName name="_xlnm.Print_Area" localSheetId="1">'Full-Term Options'!$A$1:$I$51</definedName>
    <definedName name="_xlnm.Print_Area" localSheetId="2">'Short-Term Calculator'!$A$1:$J$43</definedName>
  </definedNames>
  <calcPr calcId="162913"/>
</workbook>
</file>

<file path=xl/calcChain.xml><?xml version="1.0" encoding="utf-8"?>
<calcChain xmlns="http://schemas.openxmlformats.org/spreadsheetml/2006/main">
  <c r="H17" i="6" l="1"/>
  <c r="G17" i="6"/>
  <c r="H27" i="6"/>
  <c r="G27" i="6"/>
  <c r="G24" i="6"/>
  <c r="H24" i="6" s="1"/>
  <c r="G23" i="6"/>
  <c r="H23" i="6" s="1"/>
  <c r="G22" i="6"/>
  <c r="H22" i="6" s="1"/>
  <c r="G21" i="6"/>
  <c r="H21" i="6" s="1"/>
  <c r="G18" i="6"/>
  <c r="H18" i="6" s="1"/>
  <c r="I6" i="6"/>
  <c r="G6" i="6"/>
  <c r="H6" i="6" s="1"/>
  <c r="G9" i="6"/>
  <c r="H9" i="6" s="1"/>
  <c r="D13" i="4" l="1"/>
  <c r="D14" i="4" s="1"/>
  <c r="D15" i="4" s="1"/>
  <c r="D16" i="4" l="1"/>
  <c r="D17" i="4"/>
  <c r="D18" i="4" s="1"/>
  <c r="E14" i="2"/>
  <c r="E15" i="2"/>
  <c r="E16" i="2"/>
  <c r="E17" i="2"/>
  <c r="E18" i="2"/>
  <c r="E19" i="2"/>
  <c r="E20" i="2"/>
  <c r="E21" i="2"/>
  <c r="E22" i="2"/>
  <c r="E23" i="2"/>
  <c r="E24" i="2"/>
  <c r="E25" i="2"/>
  <c r="E26" i="2"/>
  <c r="E27" i="2"/>
  <c r="E28" i="2"/>
  <c r="E29" i="2"/>
  <c r="E30" i="2"/>
  <c r="E31" i="2"/>
  <c r="E32" i="2"/>
  <c r="E33" i="2"/>
  <c r="E34" i="2"/>
  <c r="E35" i="2"/>
  <c r="E36" i="2"/>
  <c r="E37" i="2"/>
  <c r="E38" i="2"/>
  <c r="E39" i="2"/>
  <c r="E40" i="2"/>
  <c r="E41" i="2"/>
  <c r="E42" i="2"/>
  <c r="E43" i="2"/>
  <c r="E44" i="2"/>
  <c r="E45" i="2"/>
  <c r="E46" i="2"/>
  <c r="E47" i="2"/>
  <c r="E48" i="2"/>
  <c r="E49" i="2"/>
  <c r="E50" i="2"/>
  <c r="E51" i="2"/>
  <c r="E52" i="2"/>
  <c r="E53" i="2"/>
  <c r="E54" i="2"/>
  <c r="E55" i="2"/>
  <c r="E56" i="2"/>
  <c r="E57" i="2"/>
  <c r="E58" i="2"/>
  <c r="E59" i="2"/>
  <c r="E60" i="2"/>
  <c r="E61" i="2"/>
  <c r="E62" i="2"/>
  <c r="E63" i="2"/>
  <c r="E64" i="2"/>
  <c r="E65" i="2"/>
  <c r="E66" i="2"/>
  <c r="E67" i="2"/>
  <c r="E68" i="2"/>
  <c r="E69" i="2"/>
  <c r="E70" i="2"/>
  <c r="E71" i="2"/>
  <c r="E72" i="2"/>
  <c r="E73" i="2"/>
  <c r="E74" i="2"/>
  <c r="E75" i="2"/>
  <c r="E76" i="2"/>
  <c r="E77" i="2"/>
  <c r="E78" i="2"/>
  <c r="E79" i="2"/>
  <c r="E80" i="2"/>
  <c r="E81" i="2"/>
  <c r="E82" i="2"/>
  <c r="E83" i="2"/>
  <c r="E84" i="2"/>
  <c r="E85" i="2"/>
  <c r="E86" i="2"/>
  <c r="E87" i="2"/>
  <c r="E88" i="2"/>
  <c r="E89" i="2"/>
  <c r="E90" i="2"/>
  <c r="E91" i="2"/>
  <c r="E92" i="2"/>
  <c r="E93" i="2"/>
  <c r="E94" i="2"/>
  <c r="E95" i="2"/>
  <c r="E96" i="2"/>
  <c r="E97" i="2"/>
  <c r="E98" i="2"/>
  <c r="E99" i="2"/>
  <c r="E100" i="2"/>
  <c r="E101" i="2"/>
  <c r="E102" i="2"/>
  <c r="E103" i="2"/>
  <c r="E104" i="2"/>
  <c r="E105" i="2"/>
  <c r="E106" i="2"/>
  <c r="E107" i="2"/>
  <c r="E108" i="2"/>
  <c r="E109" i="2"/>
  <c r="E110" i="2"/>
  <c r="E111" i="2"/>
  <c r="E112" i="2"/>
  <c r="E113" i="2"/>
  <c r="E114" i="2"/>
  <c r="E115" i="2"/>
  <c r="E116" i="2"/>
  <c r="E117" i="2"/>
  <c r="E118" i="2"/>
  <c r="E11" i="2"/>
  <c r="E12" i="2"/>
  <c r="E13" i="2"/>
  <c r="E10" i="2"/>
  <c r="I11" i="2"/>
  <c r="I12" i="2"/>
  <c r="I13" i="2"/>
  <c r="I14" i="2"/>
  <c r="I15" i="2"/>
  <c r="I16" i="2"/>
  <c r="I17" i="2"/>
  <c r="I18" i="2"/>
  <c r="I19" i="2"/>
  <c r="I20" i="2"/>
  <c r="I21" i="2"/>
  <c r="I22" i="2"/>
  <c r="I23" i="2"/>
  <c r="I24" i="2"/>
  <c r="I25" i="2"/>
  <c r="I26" i="2"/>
  <c r="I27" i="2"/>
  <c r="I28" i="2"/>
  <c r="I29" i="2"/>
  <c r="I10" i="2"/>
  <c r="D54" i="2"/>
  <c r="D55" i="2"/>
  <c r="D56" i="2"/>
  <c r="D57" i="2"/>
  <c r="D58" i="2"/>
  <c r="D59" i="2"/>
  <c r="D60" i="2"/>
  <c r="D61" i="2"/>
  <c r="D62" i="2"/>
  <c r="D63" i="2"/>
  <c r="D64" i="2"/>
  <c r="D65" i="2"/>
  <c r="D66" i="2"/>
  <c r="D67" i="2"/>
  <c r="D68" i="2"/>
  <c r="D69" i="2"/>
  <c r="D70" i="2"/>
  <c r="D71" i="2"/>
  <c r="D72" i="2"/>
  <c r="D73" i="2"/>
  <c r="D74" i="2"/>
  <c r="D75" i="2"/>
  <c r="D76" i="2"/>
  <c r="D77" i="2"/>
  <c r="D78" i="2"/>
  <c r="D79" i="2"/>
  <c r="D80" i="2"/>
  <c r="D81" i="2"/>
  <c r="D82" i="2"/>
  <c r="D83" i="2"/>
  <c r="D84" i="2"/>
  <c r="D85" i="2"/>
  <c r="D86" i="2"/>
  <c r="D87" i="2"/>
  <c r="D88" i="2"/>
  <c r="D89" i="2"/>
  <c r="D90" i="2"/>
  <c r="D91" i="2"/>
  <c r="D92" i="2"/>
  <c r="D93" i="2"/>
  <c r="D94" i="2"/>
  <c r="D95" i="2"/>
  <c r="D96" i="2"/>
  <c r="D97" i="2"/>
  <c r="D98" i="2"/>
  <c r="D99" i="2"/>
  <c r="D100" i="2"/>
  <c r="D101" i="2"/>
  <c r="D102" i="2"/>
  <c r="D103" i="2"/>
  <c r="D104" i="2"/>
  <c r="D105" i="2"/>
  <c r="D106" i="2"/>
  <c r="D107" i="2"/>
  <c r="D108" i="2"/>
  <c r="D109" i="2"/>
  <c r="D110" i="2"/>
  <c r="D111" i="2"/>
  <c r="D112" i="2"/>
  <c r="D113" i="2"/>
  <c r="D114" i="2"/>
  <c r="D115" i="2"/>
  <c r="D116" i="2"/>
  <c r="D117" i="2"/>
  <c r="D118" i="2"/>
  <c r="D44" i="2"/>
  <c r="D45" i="2"/>
  <c r="D46" i="2"/>
  <c r="D47" i="2"/>
  <c r="D48" i="2"/>
  <c r="D49" i="2"/>
  <c r="D50" i="2"/>
  <c r="D51" i="2"/>
  <c r="D52" i="2"/>
  <c r="D53" i="2"/>
  <c r="D21" i="2"/>
  <c r="D22" i="2"/>
  <c r="D23" i="2"/>
  <c r="D24" i="2"/>
  <c r="D25" i="2"/>
  <c r="D26" i="2"/>
  <c r="D27" i="2"/>
  <c r="D28" i="2"/>
  <c r="D29" i="2"/>
  <c r="D30" i="2"/>
  <c r="D31" i="2"/>
  <c r="D32" i="2"/>
  <c r="D33" i="2"/>
  <c r="D34" i="2"/>
  <c r="D35" i="2"/>
  <c r="D36" i="2"/>
  <c r="D37" i="2"/>
  <c r="D38" i="2"/>
  <c r="D39" i="2"/>
  <c r="D40" i="2"/>
  <c r="D41" i="2"/>
  <c r="D42" i="2"/>
  <c r="D43" i="2"/>
  <c r="D20" i="2"/>
  <c r="D11" i="2"/>
  <c r="D12" i="2"/>
  <c r="D13" i="2"/>
  <c r="D14" i="2"/>
  <c r="D15" i="2"/>
  <c r="D16" i="2"/>
  <c r="D17" i="2"/>
  <c r="D18" i="2"/>
  <c r="D19" i="2"/>
  <c r="D10" i="2"/>
  <c r="D20" i="4" l="1"/>
  <c r="F19" i="4"/>
  <c r="I20" i="4"/>
  <c r="D21" i="4"/>
  <c r="D22" i="4" s="1"/>
</calcChain>
</file>

<file path=xl/sharedStrings.xml><?xml version="1.0" encoding="utf-8"?>
<sst xmlns="http://schemas.openxmlformats.org/spreadsheetml/2006/main" count="193" uniqueCount="163">
  <si>
    <t>BLOCK SCHEDULING</t>
  </si>
  <si>
    <t>Number of minutes</t>
  </si>
  <si>
    <t>Apportionment</t>
  </si>
  <si>
    <t>Break Minutes Total</t>
  </si>
  <si>
    <t>Required 10-min Breaks</t>
  </si>
  <si>
    <t>Hours</t>
  </si>
  <si>
    <t>Lec Units</t>
  </si>
  <si>
    <t>Total apportionment hours for course</t>
  </si>
  <si>
    <t>Targeted contact hours</t>
  </si>
  <si>
    <t>Number of class meetings</t>
  </si>
  <si>
    <t>End time</t>
  </si>
  <si>
    <t>Start times</t>
  </si>
  <si>
    <t>Exact hours needed per session</t>
  </si>
  <si>
    <t>Minutes per session</t>
  </si>
  <si>
    <t>Min contact hours per session (rounded up)</t>
  </si>
  <si>
    <t>Apportionment needed per session (avoiding gray area)</t>
  </si>
  <si>
    <t>% of targeted contact hours</t>
  </si>
  <si>
    <t>(Should not exceed 105% of target)</t>
  </si>
  <si>
    <t>Number of required 10-min breaks</t>
  </si>
  <si>
    <t>Time to add</t>
  </si>
  <si>
    <t>Select from drop-down</t>
  </si>
  <si>
    <t>Enter number of sessions</t>
  </si>
  <si>
    <t>Total break time* (minutes) in class</t>
  </si>
  <si>
    <r>
      <t>4. Enter</t>
    </r>
    <r>
      <rPr>
        <i/>
        <sz val="16"/>
        <color rgb="FF7030A0"/>
        <rFont val="Arial"/>
        <family val="2"/>
      </rPr>
      <t xml:space="preserve"> targeted contact hours</t>
    </r>
    <r>
      <rPr>
        <sz val="16"/>
        <color rgb="FF7030A0"/>
        <rFont val="Arial"/>
        <family val="2"/>
      </rPr>
      <t xml:space="preserve"> and </t>
    </r>
    <r>
      <rPr>
        <i/>
        <sz val="16"/>
        <color rgb="FF7030A0"/>
        <rFont val="Arial"/>
        <family val="2"/>
      </rPr>
      <t>number of meeting days</t>
    </r>
    <r>
      <rPr>
        <sz val="16"/>
        <color rgb="FF7030A0"/>
        <rFont val="Arial"/>
        <family val="2"/>
      </rPr>
      <t xml:space="preserve"> in calculator below.</t>
    </r>
  </si>
  <si>
    <t>Instructions</t>
  </si>
  <si>
    <t>Do not schedule in gray areas</t>
  </si>
  <si>
    <t>Password is password</t>
  </si>
  <si>
    <t>End times</t>
  </si>
  <si>
    <t>Select start or end time</t>
  </si>
  <si>
    <t>Start time</t>
  </si>
  <si>
    <r>
      <rPr>
        <b/>
        <i/>
        <sz val="12"/>
        <color rgb="FF002060"/>
        <rFont val="Arial"/>
        <family val="2"/>
      </rPr>
      <t>Select</t>
    </r>
    <r>
      <rPr>
        <b/>
        <sz val="12"/>
        <color rgb="FF002060"/>
        <rFont val="Arial"/>
        <family val="2"/>
      </rPr>
      <t xml:space="preserve"> Start Time</t>
    </r>
  </si>
  <si>
    <r>
      <rPr>
        <b/>
        <i/>
        <sz val="12"/>
        <color rgb="FF002060"/>
        <rFont val="Arial"/>
        <family val="2"/>
      </rPr>
      <t>Select</t>
    </r>
    <r>
      <rPr>
        <b/>
        <sz val="12"/>
        <color rgb="FF002060"/>
        <rFont val="Arial"/>
        <family val="2"/>
      </rPr>
      <t xml:space="preserve"> End Time</t>
    </r>
  </si>
  <si>
    <t>-OR-</t>
  </si>
  <si>
    <t>SCHEDULING OPTIONS for ANY SHORT-TERM CLASS</t>
  </si>
  <si>
    <t>5. Select either a standard block start time or block end time for the class.</t>
  </si>
  <si>
    <r>
      <t xml:space="preserve">1. Determine the </t>
    </r>
    <r>
      <rPr>
        <i/>
        <sz val="16"/>
        <color rgb="FF7030A0"/>
        <rFont val="Arial"/>
        <family val="2"/>
      </rPr>
      <t xml:space="preserve">actual number </t>
    </r>
    <r>
      <rPr>
        <sz val="16"/>
        <color rgb="FF7030A0"/>
        <rFont val="Arial"/>
        <family val="2"/>
      </rPr>
      <t>of class meeting days.</t>
    </r>
  </si>
  <si>
    <t>SHORT TERM CLASS HOUR CALCULATOR (For ANY short-term class)</t>
  </si>
  <si>
    <t>8-week blocks</t>
  </si>
  <si>
    <t>Full-term blocks</t>
  </si>
  <si>
    <t>Free selection</t>
  </si>
  <si>
    <t>Start or End Times</t>
  </si>
  <si>
    <t>Free scheduling (off blocks)</t>
  </si>
  <si>
    <t>This page consists of lookup tables for use by the other pages.  Necessary changes should only be made to the master file by Instruction Office staff.  General users should not need to edit this page.  But it's critical to make the others work.</t>
  </si>
  <si>
    <t>NOTE - You can only edit the Green cells below.  All other cells are locked.</t>
  </si>
  <si>
    <t>2. All classes must meet for the same amount of time each day.</t>
  </si>
  <si>
    <t>3. Holidays are NOT "forgiven."  Subtract out all holidays.</t>
  </si>
  <si>
    <t>Block scheduling 
applies to
ALL classes, 
regardless of units.</t>
  </si>
  <si>
    <t>Standard Class Blocks</t>
  </si>
  <si>
    <t>End time
(for 3-unit lecs)</t>
  </si>
  <si>
    <t>8:00 AM</t>
  </si>
  <si>
    <t>9:25 AM</t>
  </si>
  <si>
    <t>Standard block length</t>
  </si>
  <si>
    <t>85 minutes</t>
  </si>
  <si>
    <t>Standard break between classes</t>
  </si>
  <si>
    <t>15 minutes</t>
  </si>
  <si>
    <r>
      <rPr>
        <b/>
        <i/>
        <sz val="12"/>
        <color theme="3" tint="0.39997558519241921"/>
        <rFont val="Arial"/>
        <family val="2"/>
      </rPr>
      <t>Select</t>
    </r>
    <r>
      <rPr>
        <b/>
        <sz val="12"/>
        <color theme="3" tint="0.39997558519241921"/>
        <rFont val="Arial"/>
        <family val="2"/>
      </rPr>
      <t xml:space="preserve"> Start Time</t>
    </r>
  </si>
  <si>
    <t>Target
Contact Hours</t>
  </si>
  <si>
    <t>Scheduling Pattern</t>
  </si>
  <si>
    <t>Included
10-minute
Breaks</t>
  </si>
  <si>
    <t>Number of
Sessions
per Week</t>
  </si>
  <si>
    <t>Apportionment
Hours per
Session</t>
  </si>
  <si>
    <t>Total
Apportionment
Hours</t>
  </si>
  <si>
    <t>Total
Apportionment
Hours as % of
Target</t>
  </si>
  <si>
    <r>
      <t>Once</t>
    </r>
    <r>
      <rPr>
        <sz val="9"/>
        <rFont val="Arial"/>
        <family val="2"/>
      </rPr>
      <t xml:space="preserve"> per week for</t>
    </r>
    <r>
      <rPr>
        <b/>
        <sz val="9"/>
        <rFont val="Arial"/>
        <family val="2"/>
      </rPr>
      <t xml:space="preserve"> </t>
    </r>
    <r>
      <rPr>
        <b/>
        <u/>
        <sz val="9"/>
        <rFont val="Arial"/>
        <family val="2"/>
      </rPr>
      <t>50 min</t>
    </r>
    <r>
      <rPr>
        <sz val="9"/>
        <rFont val="Arial"/>
        <family val="2"/>
      </rPr>
      <t xml:space="preserve"> </t>
    </r>
  </si>
  <si>
    <t>None</t>
  </si>
  <si>
    <r>
      <t>Once</t>
    </r>
    <r>
      <rPr>
        <sz val="9"/>
        <rFont val="Arial"/>
        <family val="2"/>
      </rPr>
      <t xml:space="preserve"> per week for </t>
    </r>
    <r>
      <rPr>
        <b/>
        <u/>
        <sz val="9"/>
        <rFont val="Arial"/>
        <family val="2"/>
      </rPr>
      <t>2 hrs 5 min</t>
    </r>
  </si>
  <si>
    <t>One</t>
  </si>
  <si>
    <r>
      <t>Once</t>
    </r>
    <r>
      <rPr>
        <sz val="9"/>
        <rFont val="Arial"/>
        <family val="2"/>
      </rPr>
      <t xml:space="preserve"> per week for </t>
    </r>
    <r>
      <rPr>
        <b/>
        <u/>
        <sz val="9"/>
        <rFont val="Arial"/>
        <family val="2"/>
      </rPr>
      <t>3 hrs 5 min</t>
    </r>
  </si>
  <si>
    <t>Two</t>
  </si>
  <si>
    <t>Three</t>
  </si>
  <si>
    <r>
      <t>Twice</t>
    </r>
    <r>
      <rPr>
        <sz val="9"/>
        <rFont val="Arial"/>
        <family val="2"/>
      </rPr>
      <t xml:space="preserve"> per week for </t>
    </r>
    <r>
      <rPr>
        <b/>
        <u/>
        <sz val="9"/>
        <rFont val="Arial"/>
        <family val="2"/>
      </rPr>
      <t>2 hrs 5 min</t>
    </r>
  </si>
  <si>
    <t>*</t>
  </si>
  <si>
    <t>Standard Scheduling Blocks</t>
  </si>
  <si>
    <t xml:space="preserve">
Block scheduling 
applies to
ALL classes, 
regardless of units</t>
  </si>
  <si>
    <t>Purpose:</t>
  </si>
  <si>
    <r>
      <t xml:space="preserve">8:00 </t>
    </r>
    <r>
      <rPr>
        <b/>
        <sz val="9"/>
        <rFont val="Arial Narrow"/>
        <family val="2"/>
      </rPr>
      <t>a.m</t>
    </r>
    <r>
      <rPr>
        <b/>
        <sz val="9"/>
        <rFont val="Arial"/>
        <family val="2"/>
      </rPr>
      <t>.</t>
    </r>
  </si>
  <si>
    <t>Principles:</t>
  </si>
  <si>
    <t>¡</t>
  </si>
  <si>
    <t>Preference should be given to
Principle #1 whenever possible.</t>
  </si>
  <si>
    <r>
      <t xml:space="preserve">Classes meeting prior to 8:00 </t>
    </r>
    <r>
      <rPr>
        <sz val="9"/>
        <rFont val="Arial Narrow"/>
        <family val="2"/>
      </rPr>
      <t>a.m.</t>
    </r>
    <r>
      <rPr>
        <sz val="9"/>
        <rFont val="Arial"/>
        <family val="2"/>
      </rPr>
      <t xml:space="preserve">
should follow Principle #2</t>
    </r>
  </si>
  <si>
    <r>
      <t xml:space="preserve">Evening classes on either campus
should start at </t>
    </r>
    <r>
      <rPr>
        <sz val="9"/>
        <rFont val="Arial"/>
        <family val="2"/>
      </rPr>
      <t>6:00</t>
    </r>
    <r>
      <rPr>
        <sz val="9"/>
        <rFont val="Arial"/>
        <family val="2"/>
      </rPr>
      <t xml:space="preserve"> </t>
    </r>
    <r>
      <rPr>
        <sz val="9"/>
        <rFont val="Arial Narrow"/>
        <family val="2"/>
      </rPr>
      <t>p.m</t>
    </r>
    <r>
      <rPr>
        <sz val="9"/>
        <rFont val="Arial"/>
        <family val="2"/>
      </rPr>
      <t xml:space="preserve">. or 6:30 </t>
    </r>
    <r>
      <rPr>
        <sz val="9"/>
        <rFont val="Arial Narrow"/>
        <family val="2"/>
      </rPr>
      <t>p.m.</t>
    </r>
  </si>
  <si>
    <t>Exceptions:</t>
  </si>
  <si>
    <t xml:space="preserve">Provide common passing times for students to pass from one class to another. </t>
  </si>
  <si>
    <r>
      <t xml:space="preserve">9:40 </t>
    </r>
    <r>
      <rPr>
        <b/>
        <sz val="9"/>
        <rFont val="Arial Narrow"/>
        <family val="2"/>
      </rPr>
      <t>a.m.</t>
    </r>
  </si>
  <si>
    <r>
      <t xml:space="preserve">11:20 </t>
    </r>
    <r>
      <rPr>
        <b/>
        <sz val="9"/>
        <rFont val="Arial Narrow"/>
        <family val="2"/>
      </rPr>
      <t>a.m.</t>
    </r>
  </si>
  <si>
    <r>
      <t>1:00</t>
    </r>
    <r>
      <rPr>
        <b/>
        <sz val="9"/>
        <rFont val="Arial Narrow"/>
        <family val="2"/>
      </rPr>
      <t xml:space="preserve"> p.m.</t>
    </r>
  </si>
  <si>
    <r>
      <t xml:space="preserve">2:40 </t>
    </r>
    <r>
      <rPr>
        <b/>
        <sz val="9"/>
        <rFont val="Arial Narrow"/>
        <family val="2"/>
      </rPr>
      <t>p.m.</t>
    </r>
  </si>
  <si>
    <r>
      <t xml:space="preserve">4:20 </t>
    </r>
    <r>
      <rPr>
        <b/>
        <sz val="9"/>
        <rFont val="Arial Narrow"/>
        <family val="2"/>
      </rPr>
      <t>p.m.</t>
    </r>
  </si>
  <si>
    <r>
      <t xml:space="preserve">6:00 </t>
    </r>
    <r>
      <rPr>
        <b/>
        <sz val="9"/>
        <rFont val="Arial Narrow"/>
        <family val="2"/>
      </rPr>
      <t>p.m.</t>
    </r>
  </si>
  <si>
    <t xml:space="preserve">
Start Times</t>
  </si>
  <si>
    <t>9:25 a.m.</t>
  </si>
  <si>
    <t>11:05 a.m.</t>
  </si>
  <si>
    <t>12:45 p.m.</t>
  </si>
  <si>
    <t>1:40 p.m.</t>
  </si>
  <si>
    <t>4:05 p.m.</t>
  </si>
  <si>
    <t>5:45 p.m.</t>
  </si>
  <si>
    <t>7:25 or 9:05</t>
  </si>
  <si>
    <r>
      <t>Classes should be scheduled</t>
    </r>
    <r>
      <rPr>
        <sz val="9"/>
        <rFont val="Arial"/>
        <family val="2"/>
      </rPr>
      <t xml:space="preserve"> to fit
into the </t>
    </r>
    <r>
      <rPr>
        <b/>
        <sz val="9"/>
        <rFont val="Arial"/>
        <family val="2"/>
      </rPr>
      <t>standard scheduling blocks</t>
    </r>
    <r>
      <rPr>
        <sz val="9"/>
        <rFont val="Arial"/>
        <family val="2"/>
      </rPr>
      <t xml:space="preserve">
</t>
    </r>
    <r>
      <rPr>
        <u/>
        <sz val="9"/>
        <rFont val="Arial"/>
        <family val="2"/>
      </rPr>
      <t>in one of two ways</t>
    </r>
    <r>
      <rPr>
        <sz val="9"/>
        <rFont val="Arial"/>
        <family val="2"/>
      </rPr>
      <t xml:space="preserve">:
1) </t>
    </r>
    <r>
      <rPr>
        <b/>
        <sz val="9"/>
        <rFont val="Arial"/>
        <family val="2"/>
      </rPr>
      <t xml:space="preserve">START at a standard start time
      </t>
    </r>
    <r>
      <rPr>
        <b/>
        <i/>
        <sz val="10"/>
        <rFont val="Arial"/>
        <family val="2"/>
      </rPr>
      <t>OR</t>
    </r>
    <r>
      <rPr>
        <sz val="9"/>
        <rFont val="Arial"/>
        <family val="2"/>
      </rPr>
      <t xml:space="preserve">
2)  </t>
    </r>
    <r>
      <rPr>
        <b/>
        <sz val="9"/>
        <rFont val="Arial"/>
        <family val="2"/>
      </rPr>
      <t>END at a standard end time</t>
    </r>
  </si>
  <si>
    <t>Required 10-minute breaks may not be saved and taken at the end of the class session.
However, two or more 10-minute breaks can be taken together during the middle of the class session.</t>
  </si>
  <si>
    <r>
      <t>For short-term, Daily Census classes</t>
    </r>
    <r>
      <rPr>
        <b/>
        <sz val="9"/>
        <rFont val="Arial"/>
        <family val="2"/>
      </rPr>
      <t xml:space="preserve">, continue to use the </t>
    </r>
    <r>
      <rPr>
        <b/>
        <u/>
        <sz val="9"/>
        <rFont val="Arial"/>
        <family val="2"/>
      </rPr>
      <t xml:space="preserve">Short-Term Calculator tab </t>
    </r>
    <r>
      <rPr>
        <b/>
        <sz val="9"/>
        <rFont val="Arial"/>
        <family val="2"/>
      </rPr>
      <t>to determine class hours.</t>
    </r>
  </si>
  <si>
    <r>
      <t>Deans may grant necessary exceptions to these guidelines in consultation with the faculty in the discipline,</t>
    </r>
    <r>
      <rPr>
        <u/>
        <sz val="9"/>
        <rFont val="Arial"/>
        <family val="2"/>
      </rPr>
      <t xml:space="preserve"> if approved by the Vice President of Instruction.</t>
    </r>
  </si>
  <si>
    <r>
      <t>Two</t>
    </r>
    <r>
      <rPr>
        <sz val="9"/>
        <rFont val="Arial"/>
        <family val="2"/>
      </rPr>
      <t xml:space="preserve"> sessions per week for </t>
    </r>
    <r>
      <rPr>
        <b/>
        <u/>
        <sz val="9"/>
        <rFont val="Arial"/>
        <family val="2"/>
      </rPr>
      <t>65 min</t>
    </r>
  </si>
  <si>
    <r>
      <t>Four</t>
    </r>
    <r>
      <rPr>
        <sz val="9"/>
        <rFont val="Arial"/>
        <family val="2"/>
      </rPr>
      <t xml:space="preserve"> sessions per week at </t>
    </r>
    <r>
      <rPr>
        <b/>
        <u/>
        <sz val="9"/>
        <rFont val="Arial"/>
        <family val="2"/>
      </rPr>
      <t>65 min</t>
    </r>
  </si>
  <si>
    <r>
      <t>Twice</t>
    </r>
    <r>
      <rPr>
        <sz val="9"/>
        <rFont val="Arial"/>
        <family val="2"/>
      </rPr>
      <t xml:space="preserve"> per week for </t>
    </r>
    <r>
      <rPr>
        <b/>
        <u/>
        <sz val="9"/>
        <rFont val="Arial"/>
        <family val="2"/>
      </rPr>
      <t>1 hr 25 min</t>
    </r>
  </si>
  <si>
    <r>
      <t>Once</t>
    </r>
    <r>
      <rPr>
        <sz val="9"/>
        <rFont val="Arial"/>
        <family val="2"/>
      </rPr>
      <t xml:space="preserve"> per week for </t>
    </r>
    <r>
      <rPr>
        <b/>
        <u/>
        <sz val="9"/>
        <rFont val="Arial"/>
        <family val="2"/>
      </rPr>
      <t>4 hrs 10 min</t>
    </r>
  </si>
  <si>
    <r>
      <t>Twice</t>
    </r>
    <r>
      <rPr>
        <sz val="9"/>
        <rFont val="Arial"/>
        <family val="2"/>
      </rPr>
      <t xml:space="preserve"> per week for </t>
    </r>
    <r>
      <rPr>
        <b/>
        <u/>
        <sz val="9"/>
        <rFont val="Arial"/>
        <family val="2"/>
      </rPr>
      <t>2 hrs 30 min</t>
    </r>
  </si>
  <si>
    <r>
      <t>Apportionment for Online/Hybrid Lecs on Sec Calc Report (FAM=IW)</t>
    </r>
    <r>
      <rPr>
        <b/>
        <sz val="9"/>
        <color rgb="FFFF0000"/>
        <rFont val="Arial Narrow"/>
        <family val="2"/>
      </rPr>
      <t>**</t>
    </r>
  </si>
  <si>
    <t>**</t>
  </si>
  <si>
    <r>
      <t>For FAM=IW courses</t>
    </r>
    <r>
      <rPr>
        <b/>
        <sz val="11"/>
        <rFont val="Arial"/>
        <family val="2"/>
      </rPr>
      <t xml:space="preserve">, </t>
    </r>
    <r>
      <rPr>
        <b/>
        <sz val="9"/>
        <rFont val="Arial"/>
        <family val="2"/>
      </rPr>
      <t>insert note: "Would be XX.X hours if scheduled weekly."</t>
    </r>
  </si>
  <si>
    <r>
      <t xml:space="preserve">COLUMBIA COLLEGE SCHEDULING OPTIONS - USE FOR FULL SEMESTER CLASSES  (Weekly Census) </t>
    </r>
    <r>
      <rPr>
        <b/>
        <sz val="11"/>
        <color indexed="10"/>
        <rFont val="Arial"/>
        <family val="2"/>
      </rPr>
      <t>*</t>
    </r>
  </si>
  <si>
    <t>Gives error.  Insert note: "Exceeds minimum course outline hours by least possible amount with consistent scheduling."</t>
  </si>
  <si>
    <t>End Times 
for 3-unit lecs</t>
  </si>
  <si>
    <r>
      <t>Once</t>
    </r>
    <r>
      <rPr>
        <sz val="9"/>
        <rFont val="Arial"/>
        <family val="2"/>
      </rPr>
      <t xml:space="preserve"> per week for </t>
    </r>
    <r>
      <rPr>
        <b/>
        <u/>
        <sz val="9"/>
        <rFont val="Arial"/>
        <family val="2"/>
      </rPr>
      <t>1 hr 25 min</t>
    </r>
  </si>
  <si>
    <t>Four</t>
  </si>
  <si>
    <t xml:space="preserve">http://extranet.cccco.edu/Portals/1/CFFP/Fiscal_Services/Attndc_Acctg/General/ContactHrComputationTbl_FINAL_09132011_7.pdf </t>
  </si>
  <si>
    <t>Use for</t>
  </si>
  <si>
    <t>1-u lec</t>
  </si>
  <si>
    <t>1.5-u lec
.5-u lab</t>
  </si>
  <si>
    <t>2-u lec</t>
  </si>
  <si>
    <t>3-u lec
1-u lab</t>
  </si>
  <si>
    <t>4-u lec</t>
  </si>
  <si>
    <t>4.5-u lec
1.5-u lab</t>
  </si>
  <si>
    <t>5-u lec</t>
  </si>
  <si>
    <r>
      <t>Once</t>
    </r>
    <r>
      <rPr>
        <sz val="9"/>
        <rFont val="Arial"/>
        <family val="2"/>
      </rPr>
      <t xml:space="preserve"> per week for </t>
    </r>
    <r>
      <rPr>
        <b/>
        <u/>
        <sz val="9"/>
        <rFont val="Arial"/>
        <family val="2"/>
      </rPr>
      <t>4 hrs 50 min</t>
    </r>
  </si>
  <si>
    <r>
      <t>Twice</t>
    </r>
    <r>
      <rPr>
        <sz val="9"/>
        <rFont val="Arial"/>
        <family val="2"/>
      </rPr>
      <t xml:space="preserve"> per week for </t>
    </r>
    <r>
      <rPr>
        <b/>
        <u/>
        <sz val="9"/>
        <rFont val="Arial"/>
        <family val="2"/>
      </rPr>
      <t>2 hrs 15 min</t>
    </r>
  </si>
  <si>
    <r>
      <t>Four</t>
    </r>
    <r>
      <rPr>
        <sz val="9"/>
        <rFont val="Arial"/>
        <family val="2"/>
      </rPr>
      <t xml:space="preserve"> sessions per week at </t>
    </r>
    <r>
      <rPr>
        <b/>
        <u/>
        <sz val="9"/>
        <rFont val="Arial"/>
        <family val="2"/>
      </rPr>
      <t>1 hr 5 min</t>
    </r>
  </si>
  <si>
    <r>
      <t>Once</t>
    </r>
    <r>
      <rPr>
        <sz val="9"/>
        <rFont val="Arial"/>
        <family val="2"/>
      </rPr>
      <t xml:space="preserve"> per week for </t>
    </r>
    <r>
      <rPr>
        <b/>
        <u/>
        <sz val="9"/>
        <rFont val="Arial"/>
        <family val="2"/>
      </rPr>
      <t>5 hrs 15 min</t>
    </r>
  </si>
  <si>
    <r>
      <t xml:space="preserve">Three </t>
    </r>
    <r>
      <rPr>
        <sz val="9"/>
        <rFont val="Arial"/>
        <family val="2"/>
      </rPr>
      <t xml:space="preserve">sessions per week for </t>
    </r>
    <r>
      <rPr>
        <b/>
        <u/>
        <sz val="9"/>
        <rFont val="Arial"/>
        <family val="2"/>
      </rPr>
      <t>1 hr 25 min</t>
    </r>
  </si>
  <si>
    <r>
      <t>Three</t>
    </r>
    <r>
      <rPr>
        <sz val="9"/>
        <rFont val="Arial"/>
        <family val="2"/>
      </rPr>
      <t xml:space="preserve"> sessions per week for </t>
    </r>
    <r>
      <rPr>
        <b/>
        <u/>
        <sz val="9"/>
        <rFont val="Arial"/>
        <family val="2"/>
      </rPr>
      <t>1 hr 35 min</t>
    </r>
  </si>
  <si>
    <r>
      <t>Four</t>
    </r>
    <r>
      <rPr>
        <sz val="9"/>
        <rFont val="Arial"/>
        <family val="2"/>
      </rPr>
      <t xml:space="preserve"> sessions per week for </t>
    </r>
    <r>
      <rPr>
        <b/>
        <u/>
        <sz val="9"/>
        <rFont val="Arial"/>
        <family val="2"/>
      </rPr>
      <t>1 hr 10 min</t>
    </r>
  </si>
  <si>
    <r>
      <t>Three</t>
    </r>
    <r>
      <rPr>
        <sz val="9"/>
        <rFont val="Arial"/>
        <family val="2"/>
      </rPr>
      <t xml:space="preserve"> sessions per week at </t>
    </r>
    <r>
      <rPr>
        <b/>
        <u/>
        <sz val="9"/>
        <rFont val="Arial"/>
        <family val="2"/>
      </rPr>
      <t>1 hr 15 min</t>
    </r>
  </si>
  <si>
    <t>Short-Term and Summer Course Scheduling</t>
  </si>
  <si>
    <t>Weeks to Utilize</t>
  </si>
  <si>
    <t>Summer Sessions - 2018</t>
  </si>
  <si>
    <t>Week of summer</t>
  </si>
  <si>
    <t>Begins</t>
  </si>
  <si>
    <t>Spring ends 4/28/2018</t>
  </si>
  <si>
    <t>Fall begins 8/27/2018</t>
  </si>
  <si>
    <t>15-Week Course</t>
  </si>
  <si>
    <t>5-Week Course - 1st Session</t>
  </si>
  <si>
    <t>5-Week Course - 2nd Session</t>
  </si>
  <si>
    <t>5-Week Course - 3rd Session</t>
  </si>
  <si>
    <t>10-Week Course - 1st Session</t>
  </si>
  <si>
    <t>10-Week Course - 2nd Session</t>
  </si>
  <si>
    <t>7-Week Courses - 1st Session</t>
  </si>
  <si>
    <t>7-Week Course - 2nd Session</t>
  </si>
  <si>
    <t xml:space="preserve"> = Not scheduled/down time</t>
  </si>
  <si>
    <t>Notes</t>
  </si>
  <si>
    <t>FTES for classes in 1st 5-week and 1st 7-week must count in 2017-18 as Early Start summer classes</t>
  </si>
  <si>
    <t>FTES for classes in 3rd 5-week and 2nd 7-week must count in 2018-19 as Regular summer classes</t>
  </si>
  <si>
    <t>FTES for 15-week, 1st-10, 2nd-10, and 2nd-5 sessions are flexible and can count in 2017-18 as rollback or roll forward 2018-19.</t>
  </si>
  <si>
    <t>15-week, 1st-5, 1st-7, and 1st-10 classes should meet needs of current, not new, students</t>
  </si>
  <si>
    <t>2nd-5, 3rd-5, 2nd-10, and 2nd-7 sessions should meet needs of new as well as current students.  (High Schools finish late May/early June)</t>
  </si>
  <si>
    <t>Fall 2018</t>
  </si>
  <si>
    <t>Week</t>
  </si>
  <si>
    <t>Finals Week</t>
  </si>
  <si>
    <t>Full-Term Course</t>
  </si>
  <si>
    <t>7-1-7 Short-Term Model - 1st Session</t>
  </si>
  <si>
    <t>7-1-7 Short-Term Model - 2nd Session</t>
  </si>
  <si>
    <r>
      <t xml:space="preserve">This model allows faculty and students to </t>
    </r>
    <r>
      <rPr>
        <i/>
        <sz val="10"/>
        <rFont val="Arial"/>
        <family val="2"/>
      </rPr>
      <t>breathe</t>
    </r>
    <r>
      <rPr>
        <sz val="10"/>
        <rFont val="Arial"/>
        <family val="2"/>
      </rPr>
      <t xml:space="preserve"> in week 8 and avoids finals week time conflicts.</t>
    </r>
  </si>
  <si>
    <t>8-8 Short-Term Model - 1st Session</t>
  </si>
  <si>
    <t>8-8 Short-Term Model - 2nd Session</t>
  </si>
  <si>
    <t>This model is permissible and may work in certain areas, but may cause time conflicts during finals.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</si>
</sst>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
    <numFmt numFmtId="165" formatCode="[$-409]h:mm\ AM/PM;@"/>
    <numFmt numFmtId="166" formatCode="0.000"/>
    <numFmt numFmtId="167" formatCode="0.0%"/>
  </numFmts>
  <fonts count="60" x14ac:knownFonts="1">
    <font>
      <sz val="10"/>
      <name val="Arial"/>
    </font>
    <font>
      <sz val="11"/>
      <color theme="1"/>
      <name val="Calibri"/>
      <family val="2"/>
      <scheme val="minor"/>
    </font>
    <font>
      <sz val="11"/>
      <color theme="1"/>
      <name val="Calibri"/>
      <family val="2"/>
      <scheme val="minor"/>
    </font>
    <font>
      <sz val="8"/>
      <name val="Arial"/>
      <family val="2"/>
    </font>
    <font>
      <b/>
      <sz val="10"/>
      <name val="Arial"/>
      <family val="2"/>
    </font>
    <font>
      <b/>
      <sz val="9"/>
      <name val="Arial"/>
      <family val="2"/>
    </font>
    <font>
      <sz val="9"/>
      <name val="Arial"/>
      <family val="2"/>
    </font>
    <font>
      <u/>
      <sz val="9"/>
      <name val="Arial"/>
      <family val="2"/>
    </font>
    <font>
      <b/>
      <i/>
      <sz val="10"/>
      <name val="Arial"/>
      <family val="2"/>
    </font>
    <font>
      <sz val="9"/>
      <name val="Arial"/>
      <family val="2"/>
    </font>
    <font>
      <b/>
      <u/>
      <sz val="11"/>
      <name val="Arial"/>
      <family val="2"/>
    </font>
    <font>
      <sz val="10"/>
      <name val="Arial"/>
      <family val="2"/>
    </font>
    <font>
      <sz val="9"/>
      <name val="Wingdings 2"/>
      <family val="1"/>
      <charset val="2"/>
    </font>
    <font>
      <sz val="16"/>
      <color indexed="10"/>
      <name val="Arial"/>
      <family val="2"/>
    </font>
    <font>
      <b/>
      <u/>
      <sz val="12"/>
      <name val="Arial"/>
      <family val="2"/>
    </font>
    <font>
      <sz val="16"/>
      <color indexed="10"/>
      <name val="Arial"/>
      <family val="2"/>
    </font>
    <font>
      <b/>
      <sz val="11"/>
      <name val="Arial"/>
      <family val="2"/>
    </font>
    <font>
      <b/>
      <i/>
      <u/>
      <sz val="10"/>
      <name val="Arial"/>
      <family val="2"/>
    </font>
    <font>
      <u/>
      <sz val="10"/>
      <name val="Arial"/>
      <family val="2"/>
    </font>
    <font>
      <b/>
      <i/>
      <u/>
      <sz val="10"/>
      <color rgb="FFFF0000"/>
      <name val="Arial"/>
      <family val="2"/>
    </font>
    <font>
      <sz val="10"/>
      <color rgb="FFFF0000"/>
      <name val="Arial"/>
      <family val="2"/>
    </font>
    <font>
      <sz val="14"/>
      <name val="Arial"/>
      <family val="2"/>
    </font>
    <font>
      <b/>
      <sz val="20"/>
      <color rgb="FF002060"/>
      <name val="Arial"/>
      <family val="2"/>
    </font>
    <font>
      <b/>
      <sz val="12"/>
      <color rgb="FF002060"/>
      <name val="Arial"/>
      <family val="2"/>
    </font>
    <font>
      <b/>
      <i/>
      <sz val="14"/>
      <color theme="6" tint="-0.499984740745262"/>
      <name val="Arial"/>
      <family val="2"/>
    </font>
    <font>
      <b/>
      <i/>
      <sz val="14"/>
      <color theme="5" tint="-0.249977111117893"/>
      <name val="Arial"/>
      <family val="2"/>
    </font>
    <font>
      <sz val="16"/>
      <color rgb="FF7030A0"/>
      <name val="Arial"/>
      <family val="2"/>
    </font>
    <font>
      <i/>
      <sz val="16"/>
      <color rgb="FF7030A0"/>
      <name val="Arial"/>
      <family val="2"/>
    </font>
    <font>
      <b/>
      <i/>
      <u/>
      <sz val="18"/>
      <color theme="7" tint="-0.499984740745262"/>
      <name val="Arial"/>
      <family val="2"/>
    </font>
    <font>
      <i/>
      <sz val="10"/>
      <name val="Arial"/>
      <family val="2"/>
    </font>
    <font>
      <b/>
      <i/>
      <sz val="14"/>
      <name val="Arial"/>
      <family val="2"/>
    </font>
    <font>
      <b/>
      <sz val="20"/>
      <color theme="9" tint="-0.499984740745262"/>
      <name val="Arial"/>
      <family val="2"/>
    </font>
    <font>
      <b/>
      <i/>
      <sz val="12"/>
      <color rgb="FF002060"/>
      <name val="Arial"/>
      <family val="2"/>
    </font>
    <font>
      <b/>
      <u/>
      <sz val="16"/>
      <name val="Arial"/>
      <family val="2"/>
    </font>
    <font>
      <sz val="16"/>
      <name val="Arial"/>
      <family val="2"/>
    </font>
    <font>
      <sz val="8"/>
      <name val="Arial"/>
      <family val="2"/>
    </font>
    <font>
      <b/>
      <i/>
      <sz val="16"/>
      <color theme="9" tint="-0.499984740745262"/>
      <name val="Arial"/>
      <family val="2"/>
    </font>
    <font>
      <sz val="12"/>
      <name val="Arial Narrow"/>
      <family val="2"/>
    </font>
    <font>
      <b/>
      <sz val="12"/>
      <name val="Arial Narrow"/>
      <family val="2"/>
    </font>
    <font>
      <b/>
      <i/>
      <sz val="12"/>
      <color theme="3" tint="0.39997558519241921"/>
      <name val="Arial"/>
      <family val="2"/>
    </font>
    <font>
      <b/>
      <sz val="12"/>
      <color theme="3" tint="0.39997558519241921"/>
      <name val="Arial"/>
      <family val="2"/>
    </font>
    <font>
      <sz val="10"/>
      <name val="Arial"/>
      <family val="2"/>
    </font>
    <font>
      <sz val="8"/>
      <name val="Arial"/>
      <family val="2"/>
    </font>
    <font>
      <b/>
      <sz val="9"/>
      <name val="Arial Narrow"/>
      <family val="2"/>
    </font>
    <font>
      <b/>
      <u/>
      <sz val="9"/>
      <name val="Arial"/>
      <family val="2"/>
    </font>
    <font>
      <sz val="9"/>
      <name val="Arial"/>
      <family val="2"/>
    </font>
    <font>
      <sz val="16"/>
      <color indexed="10"/>
      <name val="Arial"/>
      <family val="2"/>
    </font>
    <font>
      <sz val="11"/>
      <name val="Arial"/>
      <family val="2"/>
    </font>
    <font>
      <b/>
      <i/>
      <u/>
      <sz val="9"/>
      <name val="Arial"/>
      <family val="2"/>
    </font>
    <font>
      <b/>
      <u/>
      <sz val="9"/>
      <name val="Arial Narrow"/>
      <family val="2"/>
    </font>
    <font>
      <u/>
      <sz val="10"/>
      <name val="Arial"/>
      <family val="2"/>
    </font>
    <font>
      <sz val="9"/>
      <name val="Arial Narrow"/>
      <family val="2"/>
    </font>
    <font>
      <sz val="10"/>
      <name val="Wingdings 2"/>
      <family val="1"/>
      <charset val="2"/>
    </font>
    <font>
      <i/>
      <sz val="9"/>
      <name val="Arial"/>
      <family val="2"/>
    </font>
    <font>
      <b/>
      <sz val="9"/>
      <color rgb="FFFF0000"/>
      <name val="Arial Narrow"/>
      <family val="2"/>
    </font>
    <font>
      <b/>
      <sz val="11"/>
      <color indexed="10"/>
      <name val="Arial"/>
      <family val="2"/>
    </font>
    <font>
      <u/>
      <sz val="10"/>
      <color theme="10"/>
      <name val="Arial"/>
      <family val="2"/>
    </font>
    <font>
      <b/>
      <sz val="11"/>
      <color theme="1"/>
      <name val="Calibri"/>
      <family val="2"/>
      <scheme val="minor"/>
    </font>
    <font>
      <sz val="24"/>
      <name val="Arial"/>
      <family val="2"/>
    </font>
    <font>
      <sz val="22"/>
      <name val="Arial"/>
      <family val="2"/>
    </font>
  </fonts>
  <fills count="23">
    <fill>
      <patternFill patternType="none"/>
    </fill>
    <fill>
      <patternFill patternType="gray125"/>
    </fill>
    <fill>
      <patternFill patternType="solid">
        <fgColor indexed="13"/>
        <bgColor indexed="64"/>
      </patternFill>
    </fill>
    <fill>
      <patternFill patternType="solid">
        <fgColor theme="0" tint="-0.14999847407452621"/>
        <bgColor indexed="64"/>
      </patternFill>
    </fill>
    <fill>
      <patternFill patternType="solid">
        <fgColor theme="6" tint="0.39997558519241921"/>
        <bgColor indexed="64"/>
      </patternFill>
    </fill>
    <fill>
      <patternFill patternType="solid">
        <fgColor rgb="FFFFFF00"/>
        <bgColor indexed="64"/>
      </patternFill>
    </fill>
    <fill>
      <patternFill patternType="solid">
        <fgColor indexed="42"/>
        <bgColor indexed="64"/>
      </patternFill>
    </fill>
    <fill>
      <patternFill patternType="solid">
        <fgColor indexed="27"/>
        <bgColor indexed="64"/>
      </patternFill>
    </fill>
    <fill>
      <patternFill patternType="solid">
        <fgColor indexed="26"/>
        <bgColor indexed="64"/>
      </patternFill>
    </fill>
    <fill>
      <patternFill patternType="solid">
        <fgColor indexed="47"/>
        <bgColor indexed="64"/>
      </patternFill>
    </fill>
    <fill>
      <patternFill patternType="solid">
        <fgColor indexed="31"/>
        <bgColor indexed="64"/>
      </patternFill>
    </fill>
    <fill>
      <patternFill patternType="solid">
        <fgColor theme="2" tint="-9.9978637043366805E-2"/>
        <bgColor indexed="64"/>
      </patternFill>
    </fill>
    <fill>
      <patternFill patternType="solid">
        <fgColor theme="5" tint="0.79998168889431442"/>
        <bgColor indexed="64"/>
      </patternFill>
    </fill>
    <fill>
      <patternFill patternType="solid">
        <fgColor theme="0" tint="-0.249977111117893"/>
        <bgColor indexed="64"/>
      </patternFill>
    </fill>
    <fill>
      <patternFill patternType="solid">
        <fgColor theme="1" tint="0.249977111117893"/>
        <bgColor indexed="64"/>
      </patternFill>
    </fill>
    <fill>
      <patternFill patternType="solid">
        <fgColor theme="3" tint="0.59999389629810485"/>
        <bgColor indexed="64"/>
      </patternFill>
    </fill>
    <fill>
      <patternFill patternType="solid">
        <fgColor rgb="FFFFFF66"/>
        <bgColor indexed="64"/>
      </patternFill>
    </fill>
    <fill>
      <patternFill patternType="solid">
        <fgColor theme="5" tint="0.59999389629810485"/>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5" tint="0.39997558519241921"/>
        <bgColor indexed="64"/>
      </patternFill>
    </fill>
    <fill>
      <patternFill patternType="solid">
        <fgColor theme="7" tint="0.59999389629810485"/>
        <bgColor indexed="64"/>
      </patternFill>
    </fill>
    <fill>
      <patternFill patternType="solid">
        <fgColor theme="6" tint="0.59999389629810485"/>
        <bgColor indexed="64"/>
      </patternFill>
    </fill>
  </fills>
  <borders count="51">
    <border>
      <left/>
      <right/>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style="thick">
        <color theme="6" tint="-0.499984740745262"/>
      </right>
      <top style="medium">
        <color indexed="64"/>
      </top>
      <bottom/>
      <diagonal/>
    </border>
    <border>
      <left/>
      <right style="thick">
        <color theme="6" tint="-0.499984740745262"/>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right/>
      <top style="hair">
        <color indexed="64"/>
      </top>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medium">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diagonal/>
    </border>
    <border>
      <left style="hair">
        <color indexed="64"/>
      </left>
      <right style="medium">
        <color indexed="64"/>
      </right>
      <top style="hair">
        <color indexed="64"/>
      </top>
      <bottom/>
      <diagonal/>
    </border>
    <border>
      <left style="medium">
        <color indexed="64"/>
      </left>
      <right style="medium">
        <color indexed="64"/>
      </right>
      <top/>
      <bottom style="medium">
        <color indexed="64"/>
      </bottom>
      <diagonal/>
    </border>
    <border>
      <left style="medium">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style="medium">
        <color indexed="64"/>
      </right>
      <top style="hair">
        <color indexed="64"/>
      </top>
      <bottom/>
      <diagonal/>
    </border>
    <border>
      <left style="medium">
        <color indexed="64"/>
      </left>
      <right style="medium">
        <color indexed="64"/>
      </right>
      <top/>
      <bottom/>
      <diagonal/>
    </border>
    <border>
      <left style="medium">
        <color indexed="64"/>
      </left>
      <right style="medium">
        <color indexed="64"/>
      </right>
      <top/>
      <bottom style="hair">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6">
    <xf numFmtId="0" fontId="0" fillId="0" borderId="0"/>
    <xf numFmtId="0" fontId="2" fillId="0" borderId="0"/>
    <xf numFmtId="9" fontId="41" fillId="0" borderId="0" applyFont="0" applyFill="0" applyBorder="0" applyAlignment="0" applyProtection="0"/>
    <xf numFmtId="0" fontId="56" fillId="0" borderId="0" applyNumberFormat="0" applyFill="0" applyBorder="0" applyAlignment="0" applyProtection="0"/>
    <xf numFmtId="0" fontId="11" fillId="0" borderId="0"/>
    <xf numFmtId="0" fontId="1" fillId="0" borderId="0"/>
  </cellStyleXfs>
  <cellXfs count="360">
    <xf numFmtId="0" fontId="0" fillId="0" borderId="0" xfId="0"/>
    <xf numFmtId="0" fontId="3" fillId="0" borderId="0" xfId="0" applyFont="1"/>
    <xf numFmtId="0" fontId="13" fillId="0" borderId="0" xfId="0" applyFont="1" applyAlignment="1">
      <alignment horizontal="right" vertical="top"/>
    </xf>
    <xf numFmtId="0" fontId="4" fillId="0" borderId="0" xfId="0" applyFont="1" applyFill="1" applyBorder="1" applyAlignment="1">
      <alignment horizontal="center" vertical="center"/>
    </xf>
    <xf numFmtId="0" fontId="4" fillId="0" borderId="0" xfId="0" applyFont="1" applyFill="1" applyBorder="1" applyAlignment="1">
      <alignment horizontal="center" vertical="center" wrapText="1"/>
    </xf>
    <xf numFmtId="0" fontId="5" fillId="0" borderId="0" xfId="0" applyFont="1" applyFill="1" applyBorder="1" applyAlignment="1">
      <alignment vertical="center"/>
    </xf>
    <xf numFmtId="0" fontId="0" fillId="0" borderId="0" xfId="0" applyFill="1" applyBorder="1" applyAlignment="1">
      <alignment horizontal="center" vertical="center"/>
    </xf>
    <xf numFmtId="9" fontId="9" fillId="0" borderId="0" xfId="0" applyNumberFormat="1" applyFont="1" applyFill="1" applyBorder="1" applyAlignment="1">
      <alignment horizontal="center" vertical="center"/>
    </xf>
    <xf numFmtId="0" fontId="3" fillId="0" borderId="0" xfId="0" applyFont="1" applyFill="1" applyAlignment="1">
      <alignment vertical="center"/>
    </xf>
    <xf numFmtId="0" fontId="0" fillId="0" borderId="0" xfId="0" applyFill="1" applyAlignment="1">
      <alignment vertical="center"/>
    </xf>
    <xf numFmtId="0" fontId="5" fillId="0" borderId="0" xfId="0" applyFont="1" applyAlignment="1">
      <alignment horizontal="left" vertical="center"/>
    </xf>
    <xf numFmtId="0" fontId="3" fillId="0" borderId="0" xfId="0" applyFont="1" applyAlignment="1"/>
    <xf numFmtId="0" fontId="11" fillId="0" borderId="0" xfId="0" applyFont="1" applyAlignment="1"/>
    <xf numFmtId="0" fontId="14" fillId="2" borderId="0" xfId="0" applyFont="1" applyFill="1" applyBorder="1" applyAlignment="1"/>
    <xf numFmtId="0" fontId="0" fillId="0" borderId="0" xfId="0" applyBorder="1" applyAlignment="1"/>
    <xf numFmtId="0" fontId="0" fillId="0" borderId="0" xfId="0" applyAlignment="1"/>
    <xf numFmtId="164" fontId="0" fillId="0" borderId="0" xfId="0" applyNumberFormat="1"/>
    <xf numFmtId="0" fontId="0" fillId="3" borderId="0" xfId="0" applyFill="1"/>
    <xf numFmtId="164" fontId="0" fillId="3" borderId="0" xfId="0" applyNumberFormat="1" applyFill="1"/>
    <xf numFmtId="0" fontId="0" fillId="0" borderId="0" xfId="0" applyFill="1"/>
    <xf numFmtId="164" fontId="0" fillId="0" borderId="0" xfId="0" applyNumberFormat="1" applyFill="1"/>
    <xf numFmtId="0" fontId="10" fillId="0" borderId="0" xfId="0" applyFont="1" applyBorder="1" applyAlignment="1"/>
    <xf numFmtId="0" fontId="15" fillId="0" borderId="0" xfId="0" applyFont="1" applyBorder="1" applyAlignment="1">
      <alignment horizontal="left"/>
    </xf>
    <xf numFmtId="0" fontId="0" fillId="0" borderId="0" xfId="0" applyBorder="1" applyAlignment="1">
      <alignment horizontal="left"/>
    </xf>
    <xf numFmtId="0" fontId="22" fillId="0" borderId="0" xfId="0" applyFont="1" applyBorder="1" applyAlignment="1">
      <alignment horizontal="center"/>
    </xf>
    <xf numFmtId="0" fontId="23" fillId="0" borderId="0" xfId="0" applyFont="1" applyBorder="1" applyAlignment="1">
      <alignment horizontal="right"/>
    </xf>
    <xf numFmtId="18" fontId="0" fillId="0" borderId="0" xfId="0" applyNumberFormat="1"/>
    <xf numFmtId="0" fontId="24" fillId="0" borderId="0" xfId="0" applyFont="1" applyBorder="1" applyAlignment="1">
      <alignment horizontal="left"/>
    </xf>
    <xf numFmtId="0" fontId="22" fillId="0" borderId="4" xfId="0" applyFont="1" applyBorder="1" applyAlignment="1">
      <alignment horizontal="center"/>
    </xf>
    <xf numFmtId="0" fontId="23" fillId="0" borderId="4" xfId="0" applyFont="1" applyBorder="1" applyAlignment="1">
      <alignment horizontal="right"/>
    </xf>
    <xf numFmtId="166" fontId="22" fillId="0" borderId="0" xfId="0" applyNumberFormat="1" applyFont="1" applyFill="1" applyBorder="1" applyAlignment="1">
      <alignment horizontal="center"/>
    </xf>
    <xf numFmtId="0" fontId="26" fillId="0" borderId="0" xfId="0" applyFont="1" applyBorder="1" applyAlignment="1">
      <alignment horizontal="left"/>
    </xf>
    <xf numFmtId="0" fontId="26" fillId="0" borderId="0" xfId="0" applyFont="1" applyFill="1" applyBorder="1" applyAlignment="1">
      <alignment vertical="center"/>
    </xf>
    <xf numFmtId="0" fontId="28" fillId="0" borderId="0" xfId="0" applyFont="1" applyBorder="1" applyAlignment="1"/>
    <xf numFmtId="14" fontId="8" fillId="0" borderId="0" xfId="0" applyNumberFormat="1" applyFont="1" applyFill="1" applyAlignment="1">
      <alignment horizontal="center"/>
    </xf>
    <xf numFmtId="18" fontId="0" fillId="3" borderId="0" xfId="0" applyNumberFormat="1" applyFill="1"/>
    <xf numFmtId="0" fontId="4" fillId="0" borderId="0" xfId="0" applyFont="1" applyAlignment="1">
      <alignment wrapText="1"/>
    </xf>
    <xf numFmtId="14" fontId="30" fillId="2" borderId="4" xfId="0" applyNumberFormat="1" applyFont="1" applyFill="1" applyBorder="1" applyAlignment="1">
      <alignment horizontal="center"/>
    </xf>
    <xf numFmtId="0" fontId="21" fillId="0" borderId="0" xfId="0" applyFont="1" applyAlignment="1"/>
    <xf numFmtId="0" fontId="31" fillId="4" borderId="9" xfId="0" applyFont="1" applyFill="1" applyBorder="1" applyAlignment="1" applyProtection="1">
      <alignment horizontal="center"/>
      <protection locked="0"/>
    </xf>
    <xf numFmtId="165" fontId="31" fillId="4" borderId="9" xfId="0" applyNumberFormat="1" applyFont="1" applyFill="1" applyBorder="1" applyAlignment="1" applyProtection="1">
      <alignment horizontal="center"/>
      <protection locked="0"/>
    </xf>
    <xf numFmtId="0" fontId="11" fillId="0" borderId="0" xfId="0" applyFont="1"/>
    <xf numFmtId="10" fontId="22" fillId="0" borderId="4" xfId="0" applyNumberFormat="1" applyFont="1" applyBorder="1" applyAlignment="1">
      <alignment horizontal="center"/>
    </xf>
    <xf numFmtId="0" fontId="25" fillId="0" borderId="4" xfId="0" applyFont="1" applyBorder="1" applyAlignment="1">
      <alignment horizontal="left"/>
    </xf>
    <xf numFmtId="0" fontId="23" fillId="0" borderId="7" xfId="0" applyFont="1" applyBorder="1" applyAlignment="1">
      <alignment horizontal="right"/>
    </xf>
    <xf numFmtId="0" fontId="23" fillId="0" borderId="7" xfId="0" applyFont="1" applyBorder="1" applyAlignment="1">
      <alignment horizontal="left"/>
    </xf>
    <xf numFmtId="0" fontId="23" fillId="0" borderId="4" xfId="0" applyFont="1" applyBorder="1" applyAlignment="1">
      <alignment horizontal="left"/>
    </xf>
    <xf numFmtId="165" fontId="22" fillId="0" borderId="9" xfId="0" applyNumberFormat="1" applyFont="1" applyBorder="1" applyAlignment="1">
      <alignment horizontal="center"/>
    </xf>
    <xf numFmtId="0" fontId="35" fillId="0" borderId="0" xfId="0" applyFont="1"/>
    <xf numFmtId="0" fontId="6" fillId="0" borderId="0" xfId="0" applyFont="1" applyBorder="1" applyAlignment="1">
      <alignment vertical="top"/>
    </xf>
    <xf numFmtId="0" fontId="4" fillId="0" borderId="4" xfId="0" applyFont="1" applyBorder="1" applyAlignment="1"/>
    <xf numFmtId="0" fontId="32" fillId="0" borderId="7" xfId="0" applyFont="1" applyBorder="1" applyAlignment="1">
      <alignment horizontal="right"/>
    </xf>
    <xf numFmtId="0" fontId="26" fillId="0" borderId="0" xfId="0" applyFont="1" applyBorder="1" applyAlignment="1"/>
    <xf numFmtId="0" fontId="14" fillId="2" borderId="0" xfId="0" applyFont="1" applyFill="1" applyBorder="1" applyAlignment="1"/>
    <xf numFmtId="0" fontId="6" fillId="0" borderId="0" xfId="0" applyFont="1" applyBorder="1" applyAlignment="1">
      <alignment wrapText="1"/>
    </xf>
    <xf numFmtId="0" fontId="0" fillId="0" borderId="0" xfId="0" applyBorder="1" applyAlignment="1"/>
    <xf numFmtId="0" fontId="0" fillId="0" borderId="0" xfId="0" applyAlignment="1"/>
    <xf numFmtId="0" fontId="7" fillId="0" borderId="0" xfId="0" applyFont="1" applyBorder="1" applyAlignment="1">
      <alignment vertical="top" wrapText="1"/>
    </xf>
    <xf numFmtId="0" fontId="0" fillId="0" borderId="0" xfId="0" applyBorder="1"/>
    <xf numFmtId="0" fontId="3" fillId="0" borderId="0" xfId="0" applyFont="1" applyBorder="1"/>
    <xf numFmtId="0" fontId="35" fillId="0" borderId="0" xfId="0" applyFont="1" applyBorder="1"/>
    <xf numFmtId="0" fontId="11" fillId="0" borderId="0" xfId="0" applyFont="1" applyBorder="1" applyAlignment="1"/>
    <xf numFmtId="18" fontId="37" fillId="0" borderId="0" xfId="0" applyNumberFormat="1" applyFont="1" applyBorder="1" applyAlignment="1">
      <alignment horizontal="center" vertical="center" wrapText="1"/>
    </xf>
    <xf numFmtId="18" fontId="37" fillId="0" borderId="0" xfId="0" applyNumberFormat="1" applyFont="1" applyBorder="1" applyAlignment="1">
      <alignment horizontal="center" vertical="center"/>
    </xf>
    <xf numFmtId="0" fontId="38" fillId="0" borderId="4" xfId="0" applyFont="1" applyBorder="1" applyAlignment="1">
      <alignment horizontal="center" wrapText="1"/>
    </xf>
    <xf numFmtId="0" fontId="7" fillId="0" borderId="0" xfId="0" applyFont="1" applyBorder="1" applyAlignment="1">
      <alignment vertical="top"/>
    </xf>
    <xf numFmtId="0" fontId="6" fillId="0" borderId="0" xfId="0" applyFont="1" applyBorder="1"/>
    <xf numFmtId="0" fontId="12" fillId="0" borderId="0" xfId="0" applyFont="1" applyBorder="1" applyAlignment="1">
      <alignment horizontal="right"/>
    </xf>
    <xf numFmtId="0" fontId="6" fillId="0" borderId="0" xfId="0" applyFont="1" applyBorder="1" applyAlignment="1"/>
    <xf numFmtId="0" fontId="9" fillId="0" borderId="0" xfId="0" applyFont="1" applyBorder="1"/>
    <xf numFmtId="0" fontId="17" fillId="0" borderId="0" xfId="0" applyFont="1" applyBorder="1" applyAlignment="1">
      <alignment vertical="center"/>
    </xf>
    <xf numFmtId="0" fontId="17" fillId="0" borderId="0" xfId="0" applyFont="1" applyBorder="1" applyAlignment="1"/>
    <xf numFmtId="0" fontId="6" fillId="0" borderId="0" xfId="0" applyFont="1" applyBorder="1" applyAlignment="1">
      <alignment vertical="center" wrapText="1"/>
    </xf>
    <xf numFmtId="0" fontId="19" fillId="0" borderId="0" xfId="0" applyFont="1" applyBorder="1" applyAlignment="1"/>
    <xf numFmtId="0" fontId="20" fillId="0" borderId="0" xfId="0" applyFont="1" applyBorder="1" applyAlignment="1">
      <alignment horizontal="left"/>
    </xf>
    <xf numFmtId="0" fontId="18" fillId="0" borderId="0" xfId="0" applyFont="1" applyBorder="1" applyAlignment="1">
      <alignment vertical="top"/>
    </xf>
    <xf numFmtId="0" fontId="39" fillId="0" borderId="4" xfId="0" applyFont="1" applyBorder="1" applyAlignment="1">
      <alignment horizontal="center" vertical="center" wrapText="1"/>
    </xf>
    <xf numFmtId="0" fontId="40" fillId="0" borderId="7" xfId="0" applyFont="1" applyBorder="1" applyAlignment="1">
      <alignment horizontal="left"/>
    </xf>
    <xf numFmtId="0" fontId="40" fillId="0" borderId="4" xfId="0" applyFont="1" applyBorder="1" applyAlignment="1">
      <alignment horizontal="left"/>
    </xf>
    <xf numFmtId="0" fontId="0" fillId="5" borderId="0" xfId="0" applyFill="1" applyBorder="1"/>
    <xf numFmtId="0" fontId="3" fillId="5" borderId="0" xfId="0" applyFont="1" applyFill="1" applyBorder="1"/>
    <xf numFmtId="0" fontId="0" fillId="0" borderId="0" xfId="0" applyAlignment="1">
      <alignment vertical="center"/>
    </xf>
    <xf numFmtId="14" fontId="8" fillId="2" borderId="0" xfId="0" applyNumberFormat="1" applyFont="1" applyFill="1" applyAlignment="1">
      <alignment horizontal="center" vertical="center"/>
    </xf>
    <xf numFmtId="0" fontId="5" fillId="0" borderId="13" xfId="0" applyFont="1" applyBorder="1" applyAlignment="1">
      <alignment horizontal="center" wrapText="1"/>
    </xf>
    <xf numFmtId="0" fontId="43" fillId="0" borderId="13" xfId="0" applyFont="1" applyBorder="1" applyAlignment="1">
      <alignment horizontal="center" wrapText="1"/>
    </xf>
    <xf numFmtId="0" fontId="43" fillId="0" borderId="14" xfId="0" applyFont="1" applyBorder="1" applyAlignment="1">
      <alignment horizontal="center" wrapText="1"/>
    </xf>
    <xf numFmtId="0" fontId="42" fillId="0" borderId="0" xfId="0" applyFont="1"/>
    <xf numFmtId="0" fontId="0" fillId="0" borderId="1" xfId="0" applyBorder="1"/>
    <xf numFmtId="0" fontId="0" fillId="0" borderId="2" xfId="0" applyBorder="1"/>
    <xf numFmtId="0" fontId="4" fillId="6" borderId="15" xfId="0" applyFont="1" applyFill="1" applyBorder="1" applyAlignment="1">
      <alignment horizontal="center" vertical="center"/>
    </xf>
    <xf numFmtId="0" fontId="4" fillId="6" borderId="16" xfId="0" applyFont="1" applyFill="1" applyBorder="1" applyAlignment="1">
      <alignment horizontal="center" vertical="center" wrapText="1"/>
    </xf>
    <xf numFmtId="0" fontId="0" fillId="6" borderId="16" xfId="0" applyFill="1" applyBorder="1" applyAlignment="1">
      <alignment horizontal="center" vertical="center"/>
    </xf>
    <xf numFmtId="0" fontId="4" fillId="6" borderId="16" xfId="0" applyFont="1" applyFill="1" applyBorder="1" applyAlignment="1">
      <alignment horizontal="center" vertical="center"/>
    </xf>
    <xf numFmtId="0" fontId="4" fillId="0" borderId="1" xfId="0" applyFont="1" applyBorder="1" applyAlignment="1">
      <alignment horizontal="center" vertical="center"/>
    </xf>
    <xf numFmtId="0" fontId="0" fillId="0" borderId="0" xfId="0" applyBorder="1" applyAlignment="1">
      <alignment horizontal="center" vertical="center"/>
    </xf>
    <xf numFmtId="0" fontId="45" fillId="0" borderId="2" xfId="0" applyFont="1" applyBorder="1" applyAlignment="1">
      <alignment horizontal="center" vertical="center"/>
    </xf>
    <xf numFmtId="0" fontId="4" fillId="7" borderId="16" xfId="0" applyFont="1" applyFill="1" applyBorder="1" applyAlignment="1">
      <alignment horizontal="center" vertical="center"/>
    </xf>
    <xf numFmtId="0" fontId="0" fillId="7" borderId="16" xfId="0" applyFill="1" applyBorder="1" applyAlignment="1">
      <alignment horizontal="center" vertical="center"/>
    </xf>
    <xf numFmtId="167" fontId="45" fillId="7" borderId="17" xfId="0" applyNumberFormat="1" applyFont="1" applyFill="1" applyBorder="1" applyAlignment="1">
      <alignment horizontal="center" vertical="center"/>
    </xf>
    <xf numFmtId="0" fontId="0" fillId="7" borderId="20" xfId="0" applyFill="1" applyBorder="1" applyAlignment="1">
      <alignment horizontal="center" vertical="center"/>
    </xf>
    <xf numFmtId="0" fontId="6" fillId="7" borderId="20" xfId="0" applyFont="1" applyFill="1" applyBorder="1" applyAlignment="1">
      <alignment vertical="center"/>
    </xf>
    <xf numFmtId="0" fontId="4" fillId="8" borderId="16" xfId="0" applyFont="1" applyFill="1" applyBorder="1" applyAlignment="1">
      <alignment horizontal="center" vertical="center"/>
    </xf>
    <xf numFmtId="0" fontId="0" fillId="8" borderId="16" xfId="0" applyFill="1" applyBorder="1" applyAlignment="1">
      <alignment horizontal="center" vertical="center"/>
    </xf>
    <xf numFmtId="167" fontId="45" fillId="8" borderId="17" xfId="0" applyNumberFormat="1" applyFont="1" applyFill="1" applyBorder="1" applyAlignment="1">
      <alignment horizontal="center" vertical="center"/>
    </xf>
    <xf numFmtId="0" fontId="0" fillId="8" borderId="20" xfId="0" applyFill="1" applyBorder="1" applyAlignment="1">
      <alignment horizontal="center" vertical="center"/>
    </xf>
    <xf numFmtId="0" fontId="4" fillId="8" borderId="20" xfId="0" applyFont="1" applyFill="1" applyBorder="1" applyAlignment="1">
      <alignment horizontal="center" vertical="center"/>
    </xf>
    <xf numFmtId="167" fontId="45" fillId="8" borderId="21" xfId="0" applyNumberFormat="1" applyFont="1" applyFill="1" applyBorder="1" applyAlignment="1">
      <alignment horizontal="center" vertical="center"/>
    </xf>
    <xf numFmtId="0" fontId="4" fillId="9" borderId="16" xfId="0" applyFont="1" applyFill="1" applyBorder="1" applyAlignment="1">
      <alignment horizontal="center" vertical="center"/>
    </xf>
    <xf numFmtId="0" fontId="0" fillId="9" borderId="16" xfId="0" applyFill="1" applyBorder="1" applyAlignment="1">
      <alignment horizontal="center" vertical="center"/>
    </xf>
    <xf numFmtId="167" fontId="45" fillId="9" borderId="17" xfId="0" applyNumberFormat="1" applyFont="1" applyFill="1" applyBorder="1" applyAlignment="1">
      <alignment horizontal="center" vertical="center"/>
    </xf>
    <xf numFmtId="167" fontId="45" fillId="9" borderId="21" xfId="0" applyNumberFormat="1" applyFont="1" applyFill="1" applyBorder="1" applyAlignment="1">
      <alignment horizontal="center" vertical="center"/>
    </xf>
    <xf numFmtId="0" fontId="0" fillId="9" borderId="0" xfId="0" applyFill="1" applyBorder="1" applyAlignment="1">
      <alignment horizontal="center" vertical="center"/>
    </xf>
    <xf numFmtId="0" fontId="0" fillId="9" borderId="20" xfId="0" applyFill="1" applyBorder="1" applyAlignment="1">
      <alignment horizontal="center" vertical="center"/>
    </xf>
    <xf numFmtId="0" fontId="4" fillId="9" borderId="20" xfId="0" applyFont="1" applyFill="1" applyBorder="1" applyAlignment="1">
      <alignment horizontal="center" vertical="center"/>
    </xf>
    <xf numFmtId="0" fontId="4" fillId="10" borderId="16" xfId="0" applyFont="1" applyFill="1" applyBorder="1" applyAlignment="1">
      <alignment horizontal="center" vertical="center"/>
    </xf>
    <xf numFmtId="0" fontId="0" fillId="10" borderId="16" xfId="0" applyFill="1" applyBorder="1" applyAlignment="1">
      <alignment horizontal="center" vertical="center"/>
    </xf>
    <xf numFmtId="9" fontId="45" fillId="10" borderId="17" xfId="0" applyNumberFormat="1" applyFont="1" applyFill="1" applyBorder="1" applyAlignment="1">
      <alignment horizontal="center" vertical="center"/>
    </xf>
    <xf numFmtId="167" fontId="45" fillId="10" borderId="17" xfId="0" applyNumberFormat="1" applyFont="1" applyFill="1" applyBorder="1" applyAlignment="1">
      <alignment horizontal="center" vertical="center"/>
    </xf>
    <xf numFmtId="0" fontId="0" fillId="10" borderId="4" xfId="0" applyFill="1" applyBorder="1" applyAlignment="1">
      <alignment horizontal="center" vertical="center"/>
    </xf>
    <xf numFmtId="0" fontId="4" fillId="10" borderId="4" xfId="0" applyFont="1" applyFill="1" applyBorder="1" applyAlignment="1">
      <alignment horizontal="center" vertical="center"/>
    </xf>
    <xf numFmtId="9" fontId="45" fillId="10" borderId="5" xfId="0" applyNumberFormat="1" applyFont="1" applyFill="1" applyBorder="1" applyAlignment="1">
      <alignment horizontal="center" vertical="center"/>
    </xf>
    <xf numFmtId="9" fontId="45" fillId="0" borderId="0" xfId="0" applyNumberFormat="1" applyFont="1" applyFill="1" applyBorder="1" applyAlignment="1">
      <alignment horizontal="center" vertical="center"/>
    </xf>
    <xf numFmtId="0" fontId="46" fillId="0" borderId="16" xfId="0" applyFont="1" applyBorder="1" applyAlignment="1">
      <alignment horizontal="right" vertical="top"/>
    </xf>
    <xf numFmtId="0" fontId="50" fillId="0" borderId="0" xfId="0" applyFont="1" applyBorder="1" applyAlignment="1">
      <alignment horizontal="center"/>
    </xf>
    <xf numFmtId="0" fontId="45" fillId="0" borderId="0" xfId="0" applyFont="1"/>
    <xf numFmtId="49" fontId="5" fillId="0" borderId="25" xfId="0" applyNumberFormat="1" applyFont="1" applyBorder="1" applyAlignment="1">
      <alignment horizontal="center"/>
    </xf>
    <xf numFmtId="49" fontId="5" fillId="0" borderId="0" xfId="0" applyNumberFormat="1" applyFont="1" applyBorder="1" applyAlignment="1">
      <alignment horizontal="center"/>
    </xf>
    <xf numFmtId="49" fontId="5" fillId="0" borderId="26" xfId="0" applyNumberFormat="1" applyFont="1" applyBorder="1" applyAlignment="1">
      <alignment horizontal="center"/>
    </xf>
    <xf numFmtId="0" fontId="12" fillId="0" borderId="0" xfId="0" applyFont="1" applyAlignment="1">
      <alignment horizontal="right"/>
    </xf>
    <xf numFmtId="49" fontId="5" fillId="0" borderId="27" xfId="0" applyNumberFormat="1" applyFont="1" applyBorder="1" applyAlignment="1">
      <alignment horizontal="center"/>
    </xf>
    <xf numFmtId="49" fontId="5" fillId="0" borderId="28" xfId="0" applyNumberFormat="1" applyFont="1" applyBorder="1" applyAlignment="1">
      <alignment horizontal="center"/>
    </xf>
    <xf numFmtId="49" fontId="5" fillId="0" borderId="30" xfId="0" applyNumberFormat="1" applyFont="1" applyBorder="1" applyAlignment="1">
      <alignment horizontal="center"/>
    </xf>
    <xf numFmtId="0" fontId="11" fillId="0" borderId="4" xfId="0" applyFont="1" applyBorder="1" applyAlignment="1"/>
    <xf numFmtId="49" fontId="5" fillId="0" borderId="31" xfId="0" applyNumberFormat="1" applyFont="1" applyBorder="1" applyAlignment="1">
      <alignment horizontal="center"/>
    </xf>
    <xf numFmtId="0" fontId="45" fillId="0" borderId="0" xfId="0" applyFont="1" applyAlignment="1">
      <alignment vertical="top" wrapText="1"/>
    </xf>
    <xf numFmtId="0" fontId="6" fillId="0" borderId="0" xfId="0" applyFont="1" applyAlignment="1">
      <alignment vertical="top" wrapText="1"/>
    </xf>
    <xf numFmtId="0" fontId="12" fillId="0" borderId="0" xfId="0" applyFont="1" applyAlignment="1">
      <alignment horizontal="right" vertical="top"/>
    </xf>
    <xf numFmtId="0" fontId="52" fillId="0" borderId="0" xfId="0" applyFont="1" applyAlignment="1">
      <alignment horizontal="right" vertical="top"/>
    </xf>
    <xf numFmtId="0" fontId="48" fillId="0" borderId="0" xfId="0" applyFont="1" applyAlignment="1">
      <alignment horizontal="left" vertical="center"/>
    </xf>
    <xf numFmtId="0" fontId="0" fillId="0" borderId="0" xfId="0" applyAlignment="1">
      <alignment vertical="center" wrapText="1"/>
    </xf>
    <xf numFmtId="0" fontId="5" fillId="0" borderId="13" xfId="0" applyFont="1" applyBorder="1" applyAlignment="1">
      <alignment horizontal="left" wrapText="1"/>
    </xf>
    <xf numFmtId="0" fontId="0" fillId="0" borderId="0" xfId="0" applyBorder="1" applyAlignment="1">
      <alignment wrapText="1"/>
    </xf>
    <xf numFmtId="0" fontId="5" fillId="6" borderId="16" xfId="0" applyFont="1" applyFill="1" applyBorder="1" applyAlignment="1">
      <alignment vertical="center" wrapText="1"/>
    </xf>
    <xf numFmtId="0" fontId="5" fillId="7" borderId="16" xfId="0" applyFont="1" applyFill="1" applyBorder="1" applyAlignment="1">
      <alignment vertical="center" wrapText="1"/>
    </xf>
    <xf numFmtId="0" fontId="5" fillId="8" borderId="16" xfId="0" applyFont="1" applyFill="1" applyBorder="1" applyAlignment="1">
      <alignment vertical="center" wrapText="1"/>
    </xf>
    <xf numFmtId="0" fontId="5" fillId="8" borderId="20" xfId="0" applyFont="1" applyFill="1" applyBorder="1" applyAlignment="1">
      <alignment vertical="center" wrapText="1"/>
    </xf>
    <xf numFmtId="0" fontId="5" fillId="9" borderId="16" xfId="0" applyFont="1" applyFill="1" applyBorder="1" applyAlignment="1">
      <alignment vertical="center" wrapText="1"/>
    </xf>
    <xf numFmtId="0" fontId="5" fillId="9" borderId="0" xfId="0" applyFont="1" applyFill="1" applyBorder="1" applyAlignment="1">
      <alignment vertical="center" wrapText="1"/>
    </xf>
    <xf numFmtId="0" fontId="5" fillId="10" borderId="16" xfId="0" applyFont="1" applyFill="1" applyBorder="1" applyAlignment="1">
      <alignment vertical="center" wrapText="1"/>
    </xf>
    <xf numFmtId="0" fontId="5" fillId="10" borderId="4" xfId="0" applyFont="1" applyFill="1" applyBorder="1" applyAlignment="1">
      <alignment vertical="center" wrapText="1"/>
    </xf>
    <xf numFmtId="0" fontId="5" fillId="0" borderId="0" xfId="0" applyFont="1" applyFill="1" applyBorder="1" applyAlignment="1">
      <alignment vertical="center" wrapText="1"/>
    </xf>
    <xf numFmtId="0" fontId="0" fillId="0" borderId="0" xfId="0" applyAlignment="1">
      <alignment wrapText="1"/>
    </xf>
    <xf numFmtId="49" fontId="5" fillId="0" borderId="0" xfId="0" applyNumberFormat="1" applyFont="1" applyBorder="1" applyAlignment="1"/>
    <xf numFmtId="18" fontId="51" fillId="0" borderId="0" xfId="0" applyNumberFormat="1" applyFont="1" applyBorder="1" applyAlignment="1">
      <alignment horizontal="center" vertical="center" wrapText="1"/>
    </xf>
    <xf numFmtId="167" fontId="45" fillId="6" borderId="17" xfId="0" applyNumberFormat="1" applyFont="1" applyFill="1" applyBorder="1" applyAlignment="1">
      <alignment horizontal="center" vertical="center"/>
    </xf>
    <xf numFmtId="0" fontId="5" fillId="7" borderId="18" xfId="0" applyFont="1" applyFill="1" applyBorder="1" applyAlignment="1">
      <alignment vertical="center" wrapText="1"/>
    </xf>
    <xf numFmtId="0" fontId="11" fillId="7" borderId="18" xfId="0" applyFont="1" applyFill="1" applyBorder="1" applyAlignment="1">
      <alignment horizontal="center" vertical="center"/>
    </xf>
    <xf numFmtId="0" fontId="0" fillId="7" borderId="18" xfId="0" applyFill="1" applyBorder="1" applyAlignment="1">
      <alignment horizontal="center" vertical="center"/>
    </xf>
    <xf numFmtId="0" fontId="45" fillId="7" borderId="21" xfId="0" applyFont="1" applyFill="1" applyBorder="1" applyAlignment="1">
      <alignment horizontal="center" vertical="center"/>
    </xf>
    <xf numFmtId="0" fontId="11" fillId="9" borderId="0" xfId="0" applyFont="1" applyFill="1" applyBorder="1" applyAlignment="1">
      <alignment horizontal="center" vertical="center"/>
    </xf>
    <xf numFmtId="0" fontId="4" fillId="7" borderId="18" xfId="0" applyFont="1" applyFill="1" applyBorder="1" applyAlignment="1">
      <alignment horizontal="center" vertical="center"/>
    </xf>
    <xf numFmtId="0" fontId="4" fillId="9" borderId="0" xfId="0" applyFont="1" applyFill="1" applyBorder="1" applyAlignment="1">
      <alignment horizontal="center" vertical="center"/>
    </xf>
    <xf numFmtId="0" fontId="6" fillId="9" borderId="20" xfId="0" applyFont="1" applyFill="1" applyBorder="1" applyAlignment="1">
      <alignment horizontal="left" vertical="center"/>
    </xf>
    <xf numFmtId="167" fontId="53" fillId="9" borderId="2" xfId="2" applyNumberFormat="1" applyFont="1" applyFill="1" applyBorder="1" applyAlignment="1">
      <alignment horizontal="center" vertical="center"/>
    </xf>
    <xf numFmtId="167" fontId="53" fillId="7" borderId="33" xfId="2" applyNumberFormat="1" applyFont="1" applyFill="1" applyBorder="1" applyAlignment="1">
      <alignment horizontal="center" vertical="center"/>
    </xf>
    <xf numFmtId="0" fontId="43" fillId="0" borderId="14" xfId="0" applyFont="1" applyBorder="1" applyAlignment="1">
      <alignment horizontal="center" vertical="center" wrapText="1"/>
    </xf>
    <xf numFmtId="0" fontId="11" fillId="0" borderId="0" xfId="0" applyFont="1" applyFill="1" applyAlignment="1">
      <alignment vertical="center"/>
    </xf>
    <xf numFmtId="0" fontId="16" fillId="0" borderId="2" xfId="2" applyNumberFormat="1" applyFont="1" applyBorder="1"/>
    <xf numFmtId="0" fontId="16" fillId="6" borderId="17" xfId="2" applyNumberFormat="1" applyFont="1" applyFill="1" applyBorder="1" applyAlignment="1">
      <alignment horizontal="center" vertical="center"/>
    </xf>
    <xf numFmtId="0" fontId="16" fillId="0" borderId="2" xfId="2" applyNumberFormat="1" applyFont="1" applyBorder="1" applyAlignment="1">
      <alignment horizontal="center" vertical="center"/>
    </xf>
    <xf numFmtId="0" fontId="13" fillId="0" borderId="16" xfId="0" applyFont="1" applyBorder="1" applyAlignment="1">
      <alignment horizontal="right" vertical="top"/>
    </xf>
    <xf numFmtId="0" fontId="10" fillId="0" borderId="0" xfId="0" applyFont="1" applyAlignment="1">
      <alignment vertical="center"/>
    </xf>
    <xf numFmtId="0" fontId="6" fillId="0" borderId="0" xfId="0" applyFont="1" applyAlignment="1">
      <alignment horizontal="left" vertical="top" wrapText="1"/>
    </xf>
    <xf numFmtId="0" fontId="4" fillId="11" borderId="16" xfId="0" applyFont="1" applyFill="1" applyBorder="1" applyAlignment="1">
      <alignment horizontal="center" vertical="center" wrapText="1"/>
    </xf>
    <xf numFmtId="0" fontId="5" fillId="11" borderId="16" xfId="0" applyFont="1" applyFill="1" applyBorder="1" applyAlignment="1">
      <alignment vertical="center" wrapText="1"/>
    </xf>
    <xf numFmtId="0" fontId="11" fillId="11" borderId="18" xfId="0" applyFont="1" applyFill="1" applyBorder="1" applyAlignment="1">
      <alignment horizontal="center" vertical="center"/>
    </xf>
    <xf numFmtId="0" fontId="0" fillId="11" borderId="16" xfId="0" applyFill="1" applyBorder="1" applyAlignment="1">
      <alignment horizontal="center" vertical="center"/>
    </xf>
    <xf numFmtId="0" fontId="4" fillId="11" borderId="16" xfId="0" applyFont="1" applyFill="1" applyBorder="1" applyAlignment="1">
      <alignment horizontal="center" vertical="center"/>
    </xf>
    <xf numFmtId="167" fontId="45" fillId="11" borderId="17" xfId="0" applyNumberFormat="1" applyFont="1" applyFill="1" applyBorder="1" applyAlignment="1">
      <alignment horizontal="center" vertical="center"/>
    </xf>
    <xf numFmtId="0" fontId="16" fillId="11" borderId="17" xfId="2" applyNumberFormat="1" applyFont="1" applyFill="1" applyBorder="1" applyAlignment="1">
      <alignment horizontal="center" vertical="center"/>
    </xf>
    <xf numFmtId="0" fontId="56" fillId="0" borderId="0" xfId="3" applyAlignment="1">
      <alignment horizontal="left" vertical="center"/>
    </xf>
    <xf numFmtId="0" fontId="5" fillId="0" borderId="12" xfId="0" applyFont="1" applyBorder="1" applyAlignment="1">
      <alignment horizontal="center" wrapText="1"/>
    </xf>
    <xf numFmtId="0" fontId="4" fillId="11" borderId="15" xfId="0" applyFont="1" applyFill="1" applyBorder="1" applyAlignment="1">
      <alignment horizontal="center" vertical="center" wrapText="1"/>
    </xf>
    <xf numFmtId="0" fontId="5" fillId="12" borderId="16" xfId="0" applyFont="1" applyFill="1" applyBorder="1" applyAlignment="1">
      <alignment vertical="center" wrapText="1"/>
    </xf>
    <xf numFmtId="0" fontId="4" fillId="12" borderId="16" xfId="0" applyFont="1" applyFill="1" applyBorder="1" applyAlignment="1">
      <alignment horizontal="center" vertical="center"/>
    </xf>
    <xf numFmtId="0" fontId="0" fillId="12" borderId="16" xfId="0" applyFill="1" applyBorder="1" applyAlignment="1">
      <alignment horizontal="center" vertical="center"/>
    </xf>
    <xf numFmtId="167" fontId="45" fillId="12" borderId="17" xfId="0" applyNumberFormat="1" applyFont="1" applyFill="1" applyBorder="1" applyAlignment="1">
      <alignment horizontal="center" vertical="center"/>
    </xf>
    <xf numFmtId="167" fontId="45" fillId="12" borderId="21" xfId="0" applyNumberFormat="1" applyFont="1" applyFill="1" applyBorder="1" applyAlignment="1">
      <alignment horizontal="center" vertical="center"/>
    </xf>
    <xf numFmtId="0" fontId="5" fillId="12" borderId="0" xfId="0" applyFont="1" applyFill="1" applyBorder="1" applyAlignment="1">
      <alignment vertical="center" wrapText="1"/>
    </xf>
    <xf numFmtId="0" fontId="11" fillId="12" borderId="0" xfId="0" applyFont="1" applyFill="1" applyBorder="1" applyAlignment="1">
      <alignment horizontal="center" vertical="center"/>
    </xf>
    <xf numFmtId="0" fontId="0" fillId="12" borderId="0" xfId="0" applyFill="1" applyBorder="1" applyAlignment="1">
      <alignment horizontal="center" vertical="center"/>
    </xf>
    <xf numFmtId="0" fontId="4" fillId="12" borderId="0" xfId="0" applyFont="1" applyFill="1" applyBorder="1" applyAlignment="1">
      <alignment horizontal="center" vertical="center"/>
    </xf>
    <xf numFmtId="167" fontId="53" fillId="12" borderId="2" xfId="2" applyNumberFormat="1" applyFont="1" applyFill="1" applyBorder="1" applyAlignment="1">
      <alignment horizontal="center" vertical="center"/>
    </xf>
    <xf numFmtId="0" fontId="0" fillId="12" borderId="20" xfId="0" applyFill="1" applyBorder="1" applyAlignment="1">
      <alignment horizontal="center" vertical="center"/>
    </xf>
    <xf numFmtId="0" fontId="6" fillId="12" borderId="20" xfId="0" applyFont="1" applyFill="1" applyBorder="1" applyAlignment="1">
      <alignment horizontal="left" vertical="center"/>
    </xf>
    <xf numFmtId="0" fontId="4" fillId="12" borderId="20" xfId="0" applyFont="1" applyFill="1" applyBorder="1" applyAlignment="1">
      <alignment horizontal="center" vertical="center"/>
    </xf>
    <xf numFmtId="0" fontId="11" fillId="12" borderId="16" xfId="0" applyFont="1" applyFill="1" applyBorder="1" applyAlignment="1">
      <alignment horizontal="center" vertical="center"/>
    </xf>
    <xf numFmtId="167" fontId="6" fillId="9" borderId="2" xfId="2" applyNumberFormat="1" applyFont="1" applyFill="1" applyBorder="1" applyAlignment="1">
      <alignment horizontal="center" vertical="center"/>
    </xf>
    <xf numFmtId="0" fontId="11" fillId="0" borderId="0" xfId="4"/>
    <xf numFmtId="0" fontId="1" fillId="0" borderId="0" xfId="5"/>
    <xf numFmtId="0" fontId="57" fillId="0" borderId="0" xfId="5" applyFont="1"/>
    <xf numFmtId="0" fontId="4" fillId="13" borderId="40" xfId="5" applyFont="1" applyFill="1" applyBorder="1" applyAlignment="1">
      <alignment horizontal="center"/>
    </xf>
    <xf numFmtId="0" fontId="4" fillId="13" borderId="41" xfId="5" applyFont="1" applyFill="1" applyBorder="1" applyAlignment="1">
      <alignment horizontal="center"/>
    </xf>
    <xf numFmtId="0" fontId="4" fillId="13" borderId="42" xfId="5" applyFont="1" applyFill="1" applyBorder="1" applyAlignment="1">
      <alignment horizontal="center"/>
    </xf>
    <xf numFmtId="14" fontId="4" fillId="13" borderId="40" xfId="5" applyNumberFormat="1" applyFont="1" applyFill="1" applyBorder="1" applyAlignment="1">
      <alignment horizontal="center"/>
    </xf>
    <xf numFmtId="14" fontId="4" fillId="13" borderId="41" xfId="5" applyNumberFormat="1" applyFont="1" applyFill="1" applyBorder="1" applyAlignment="1">
      <alignment horizontal="center"/>
    </xf>
    <xf numFmtId="0" fontId="4" fillId="14" borderId="40" xfId="5" applyFont="1" applyFill="1" applyBorder="1" applyAlignment="1">
      <alignment horizontal="center"/>
    </xf>
    <xf numFmtId="0" fontId="4" fillId="14" borderId="42" xfId="5" applyFont="1" applyFill="1" applyBorder="1" applyAlignment="1">
      <alignment horizontal="center"/>
    </xf>
    <xf numFmtId="0" fontId="4" fillId="14" borderId="48" xfId="5" applyFont="1" applyFill="1" applyBorder="1" applyAlignment="1">
      <alignment horizontal="center"/>
    </xf>
    <xf numFmtId="0" fontId="4" fillId="14" borderId="49" xfId="5" applyFont="1" applyFill="1" applyBorder="1" applyAlignment="1">
      <alignment horizontal="center"/>
    </xf>
    <xf numFmtId="0" fontId="4" fillId="14" borderId="50" xfId="5" applyFont="1" applyFill="1" applyBorder="1" applyAlignment="1">
      <alignment horizontal="center"/>
    </xf>
    <xf numFmtId="0" fontId="4" fillId="14" borderId="41" xfId="5" applyFont="1" applyFill="1" applyBorder="1" applyAlignment="1">
      <alignment horizontal="center"/>
    </xf>
    <xf numFmtId="0" fontId="11" fillId="0" borderId="0" xfId="5" quotePrefix="1" applyFont="1"/>
    <xf numFmtId="0" fontId="1" fillId="0" borderId="0" xfId="5" applyFont="1"/>
    <xf numFmtId="0" fontId="4" fillId="3" borderId="1" xfId="4" applyFont="1" applyFill="1" applyBorder="1" applyAlignment="1">
      <alignment horizontal="center"/>
    </xf>
    <xf numFmtId="0" fontId="4" fillId="3" borderId="0" xfId="4" applyFont="1" applyFill="1" applyBorder="1" applyAlignment="1">
      <alignment horizontal="center"/>
    </xf>
    <xf numFmtId="0" fontId="4" fillId="3" borderId="2" xfId="4" applyFont="1" applyFill="1" applyBorder="1" applyAlignment="1">
      <alignment horizontal="center" wrapText="1"/>
    </xf>
    <xf numFmtId="14" fontId="4" fillId="13" borderId="42" xfId="5" applyNumberFormat="1" applyFont="1" applyFill="1" applyBorder="1" applyAlignment="1">
      <alignment horizontal="center"/>
    </xf>
    <xf numFmtId="0" fontId="4" fillId="14" borderId="41" xfId="4" applyFont="1" applyFill="1" applyBorder="1" applyAlignment="1">
      <alignment horizontal="center"/>
    </xf>
    <xf numFmtId="0" fontId="4" fillId="14" borderId="42" xfId="4" applyFont="1" applyFill="1" applyBorder="1" applyAlignment="1">
      <alignment horizontal="center"/>
    </xf>
    <xf numFmtId="0" fontId="11" fillId="0" borderId="0" xfId="4" applyFont="1"/>
    <xf numFmtId="0" fontId="4" fillId="3" borderId="43" xfId="4" applyFont="1" applyFill="1" applyBorder="1" applyAlignment="1">
      <alignment horizontal="center"/>
    </xf>
    <xf numFmtId="0" fontId="4" fillId="3" borderId="44" xfId="4" applyFont="1" applyFill="1" applyBorder="1" applyAlignment="1">
      <alignment horizontal="center"/>
    </xf>
    <xf numFmtId="0" fontId="4" fillId="3" borderId="45" xfId="4" applyFont="1" applyFill="1" applyBorder="1" applyAlignment="1">
      <alignment horizontal="center"/>
    </xf>
    <xf numFmtId="0" fontId="4" fillId="22" borderId="48" xfId="4" applyFont="1" applyFill="1" applyBorder="1" applyAlignment="1">
      <alignment horizontal="center"/>
    </xf>
    <xf numFmtId="0" fontId="4" fillId="22" borderId="49" xfId="4" applyFont="1" applyFill="1" applyBorder="1" applyAlignment="1">
      <alignment horizontal="center"/>
    </xf>
    <xf numFmtId="0" fontId="4" fillId="19" borderId="49" xfId="4" applyFont="1" applyFill="1" applyBorder="1" applyAlignment="1">
      <alignment horizontal="center"/>
    </xf>
    <xf numFmtId="0" fontId="4" fillId="19" borderId="50" xfId="4" applyFont="1" applyFill="1" applyBorder="1" applyAlignment="1">
      <alignment horizontal="center"/>
    </xf>
    <xf numFmtId="0" fontId="21" fillId="3" borderId="6" xfId="4" applyFont="1" applyFill="1" applyBorder="1" applyAlignment="1">
      <alignment horizontal="center"/>
    </xf>
    <xf numFmtId="0" fontId="21" fillId="3" borderId="7" xfId="4" applyFont="1" applyFill="1" applyBorder="1" applyAlignment="1">
      <alignment horizontal="center"/>
    </xf>
    <xf numFmtId="0" fontId="21" fillId="3" borderId="8" xfId="4" applyFont="1" applyFill="1" applyBorder="1" applyAlignment="1">
      <alignment horizontal="center"/>
    </xf>
    <xf numFmtId="0" fontId="4" fillId="15" borderId="40" xfId="4" applyFont="1" applyFill="1" applyBorder="1" applyAlignment="1">
      <alignment horizontal="center"/>
    </xf>
    <xf numFmtId="0" fontId="4" fillId="15" borderId="41" xfId="4" applyFont="1" applyFill="1" applyBorder="1" applyAlignment="1">
      <alignment horizontal="center"/>
    </xf>
    <xf numFmtId="0" fontId="4" fillId="15" borderId="42" xfId="4" applyFont="1" applyFill="1" applyBorder="1" applyAlignment="1">
      <alignment horizontal="center"/>
    </xf>
    <xf numFmtId="0" fontId="4" fillId="20" borderId="40" xfId="4" applyFont="1" applyFill="1" applyBorder="1" applyAlignment="1">
      <alignment horizontal="center"/>
    </xf>
    <xf numFmtId="0" fontId="4" fillId="20" borderId="41" xfId="4" applyFont="1" applyFill="1" applyBorder="1" applyAlignment="1">
      <alignment horizontal="center"/>
    </xf>
    <xf numFmtId="0" fontId="4" fillId="21" borderId="41" xfId="4" applyFont="1" applyFill="1" applyBorder="1" applyAlignment="1">
      <alignment horizontal="center"/>
    </xf>
    <xf numFmtId="0" fontId="57" fillId="0" borderId="0" xfId="5" applyFont="1" applyAlignment="1">
      <alignment horizontal="center" vertical="center" textRotation="90"/>
    </xf>
    <xf numFmtId="0" fontId="4" fillId="15" borderId="41" xfId="5" applyFont="1" applyFill="1" applyBorder="1" applyAlignment="1">
      <alignment horizontal="center"/>
    </xf>
    <xf numFmtId="0" fontId="1" fillId="3" borderId="43" xfId="5" applyFill="1" applyBorder="1" applyAlignment="1">
      <alignment horizontal="center"/>
    </xf>
    <xf numFmtId="0" fontId="1" fillId="3" borderId="44" xfId="5" applyFill="1" applyBorder="1" applyAlignment="1">
      <alignment horizontal="center"/>
    </xf>
    <xf numFmtId="0" fontId="1" fillId="3" borderId="45" xfId="5" applyFill="1" applyBorder="1" applyAlignment="1">
      <alignment horizontal="center"/>
    </xf>
    <xf numFmtId="0" fontId="4" fillId="4" borderId="41" xfId="5" applyFont="1" applyFill="1" applyBorder="1" applyAlignment="1">
      <alignment horizontal="center"/>
    </xf>
    <xf numFmtId="0" fontId="4" fillId="16" borderId="41" xfId="5" applyFont="1" applyFill="1" applyBorder="1" applyAlignment="1">
      <alignment horizontal="center"/>
    </xf>
    <xf numFmtId="0" fontId="4" fillId="17" borderId="41" xfId="5" applyFont="1" applyFill="1" applyBorder="1" applyAlignment="1">
      <alignment horizontal="center"/>
    </xf>
    <xf numFmtId="0" fontId="4" fillId="18" borderId="41" xfId="5" applyFont="1" applyFill="1" applyBorder="1" applyAlignment="1">
      <alignment horizontal="center"/>
    </xf>
    <xf numFmtId="0" fontId="4" fillId="14" borderId="46" xfId="5" applyFont="1" applyFill="1" applyBorder="1" applyAlignment="1">
      <alignment horizontal="center"/>
    </xf>
    <xf numFmtId="0" fontId="4" fillId="14" borderId="44" xfId="5" applyFont="1" applyFill="1" applyBorder="1" applyAlignment="1">
      <alignment horizontal="center"/>
    </xf>
    <xf numFmtId="0" fontId="4" fillId="14" borderId="45" xfId="5" applyFont="1" applyFill="1" applyBorder="1" applyAlignment="1">
      <alignment horizontal="center"/>
    </xf>
    <xf numFmtId="0" fontId="4" fillId="14" borderId="43" xfId="5" applyFont="1" applyFill="1" applyBorder="1" applyAlignment="1">
      <alignment horizontal="center"/>
    </xf>
    <xf numFmtId="0" fontId="4" fillId="14" borderId="47" xfId="5" applyFont="1" applyFill="1" applyBorder="1" applyAlignment="1">
      <alignment horizontal="center"/>
    </xf>
    <xf numFmtId="0" fontId="58" fillId="0" borderId="0" xfId="4" applyFont="1" applyAlignment="1">
      <alignment horizontal="center"/>
    </xf>
    <xf numFmtId="0" fontId="59" fillId="0" borderId="0" xfId="4" applyFont="1" applyAlignment="1">
      <alignment horizontal="center"/>
    </xf>
    <xf numFmtId="0" fontId="21" fillId="3" borderId="6" xfId="5" applyFont="1" applyFill="1" applyBorder="1" applyAlignment="1">
      <alignment horizontal="center"/>
    </xf>
    <xf numFmtId="0" fontId="21" fillId="3" borderId="7" xfId="5" applyFont="1" applyFill="1" applyBorder="1" applyAlignment="1">
      <alignment horizontal="center"/>
    </xf>
    <xf numFmtId="0" fontId="21" fillId="3" borderId="8" xfId="5" applyFont="1" applyFill="1" applyBorder="1" applyAlignment="1">
      <alignment horizontal="center"/>
    </xf>
    <xf numFmtId="0" fontId="21" fillId="3" borderId="37" xfId="5" applyFont="1" applyFill="1" applyBorder="1" applyAlignment="1">
      <alignment horizontal="center"/>
    </xf>
    <xf numFmtId="0" fontId="21" fillId="3" borderId="38" xfId="5" applyFont="1" applyFill="1" applyBorder="1" applyAlignment="1">
      <alignment horizontal="center"/>
    </xf>
    <xf numFmtId="0" fontId="21" fillId="3" borderId="39" xfId="5" applyFont="1" applyFill="1" applyBorder="1" applyAlignment="1">
      <alignment horizontal="center"/>
    </xf>
    <xf numFmtId="0" fontId="4" fillId="3" borderId="43" xfId="5" applyFont="1" applyFill="1" applyBorder="1" applyAlignment="1">
      <alignment horizontal="center"/>
    </xf>
    <xf numFmtId="0" fontId="4" fillId="3" borderId="44" xfId="5" applyFont="1" applyFill="1" applyBorder="1" applyAlignment="1">
      <alignment horizontal="center"/>
    </xf>
    <xf numFmtId="0" fontId="4" fillId="3" borderId="45" xfId="5" applyFont="1" applyFill="1" applyBorder="1" applyAlignment="1">
      <alignment horizontal="center"/>
    </xf>
    <xf numFmtId="0" fontId="4" fillId="19" borderId="41" xfId="5" applyFont="1" applyFill="1" applyBorder="1" applyAlignment="1">
      <alignment horizontal="center"/>
    </xf>
    <xf numFmtId="0" fontId="4" fillId="20" borderId="49" xfId="5" applyFont="1" applyFill="1" applyBorder="1" applyAlignment="1">
      <alignment horizontal="center"/>
    </xf>
    <xf numFmtId="0" fontId="4" fillId="21" borderId="49" xfId="5" applyFont="1" applyFill="1" applyBorder="1" applyAlignment="1">
      <alignment horizontal="center"/>
    </xf>
    <xf numFmtId="18" fontId="51" fillId="0" borderId="0" xfId="0" applyNumberFormat="1" applyFont="1" applyBorder="1" applyAlignment="1">
      <alignment horizontal="center" vertical="center" wrapText="1"/>
    </xf>
    <xf numFmtId="0" fontId="6" fillId="0" borderId="0" xfId="0" applyFont="1" applyAlignment="1">
      <alignment horizontal="left" vertical="top" wrapText="1"/>
    </xf>
    <xf numFmtId="0" fontId="4" fillId="8" borderId="32" xfId="0" applyFont="1" applyFill="1" applyBorder="1" applyAlignment="1">
      <alignment horizontal="center" vertical="center" wrapText="1"/>
    </xf>
    <xf numFmtId="0" fontId="4" fillId="8" borderId="19" xfId="0" applyFont="1" applyFill="1" applyBorder="1" applyAlignment="1">
      <alignment horizontal="center" vertical="center" wrapText="1"/>
    </xf>
    <xf numFmtId="0" fontId="4" fillId="12" borderId="32" xfId="0" applyFont="1" applyFill="1" applyBorder="1" applyAlignment="1">
      <alignment horizontal="center" vertical="center" wrapText="1"/>
    </xf>
    <xf numFmtId="0" fontId="4" fillId="12" borderId="1" xfId="0" applyFont="1" applyFill="1" applyBorder="1" applyAlignment="1">
      <alignment horizontal="center" vertical="center" wrapText="1"/>
    </xf>
    <xf numFmtId="0" fontId="4" fillId="12" borderId="19" xfId="0" applyFont="1" applyFill="1" applyBorder="1" applyAlignment="1">
      <alignment horizontal="center" vertical="center" wrapText="1"/>
    </xf>
    <xf numFmtId="0" fontId="4" fillId="10" borderId="32" xfId="0" applyFont="1" applyFill="1" applyBorder="1" applyAlignment="1">
      <alignment horizontal="center" vertical="center"/>
    </xf>
    <xf numFmtId="0" fontId="4" fillId="10" borderId="1" xfId="0" applyFont="1" applyFill="1" applyBorder="1" applyAlignment="1">
      <alignment horizontal="center" vertical="center"/>
    </xf>
    <xf numFmtId="0" fontId="4" fillId="10" borderId="3" xfId="0" applyFont="1" applyFill="1" applyBorder="1" applyAlignment="1">
      <alignment horizontal="center" vertical="center"/>
    </xf>
    <xf numFmtId="0" fontId="5" fillId="0" borderId="6" xfId="0" applyFont="1" applyBorder="1" applyAlignment="1">
      <alignment horizontal="center" vertical="center" wrapText="1"/>
    </xf>
    <xf numFmtId="0" fontId="5" fillId="0" borderId="8" xfId="0" applyFont="1" applyBorder="1" applyAlignment="1">
      <alignment horizontal="center" vertical="center" wrapText="1"/>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5" xfId="0" applyFont="1" applyBorder="1" applyAlignment="1">
      <alignment horizontal="center" vertical="center" wrapText="1"/>
    </xf>
    <xf numFmtId="18" fontId="51" fillId="0" borderId="7" xfId="0" applyNumberFormat="1" applyFont="1" applyBorder="1" applyAlignment="1">
      <alignment horizontal="center" vertical="center" wrapText="1"/>
    </xf>
    <xf numFmtId="0" fontId="10" fillId="0" borderId="16" xfId="0" applyFont="1" applyBorder="1" applyAlignment="1">
      <alignment horizontal="left" vertical="center"/>
    </xf>
    <xf numFmtId="0" fontId="5" fillId="0" borderId="16" xfId="0" applyFont="1" applyBorder="1" applyAlignment="1">
      <alignment horizontal="left" vertical="center"/>
    </xf>
    <xf numFmtId="0" fontId="14" fillId="2" borderId="0" xfId="0" applyFont="1" applyFill="1" applyAlignment="1"/>
    <xf numFmtId="0" fontId="14" fillId="2" borderId="0" xfId="0" applyFont="1" applyFill="1" applyBorder="1" applyAlignment="1"/>
    <xf numFmtId="0" fontId="10" fillId="2" borderId="22" xfId="0" applyFont="1" applyFill="1" applyBorder="1" applyAlignment="1">
      <alignment horizontal="center"/>
    </xf>
    <xf numFmtId="0" fontId="47" fillId="2" borderId="23" xfId="0" applyFont="1" applyFill="1" applyBorder="1" applyAlignment="1">
      <alignment horizontal="center"/>
    </xf>
    <xf numFmtId="0" fontId="47" fillId="2" borderId="24" xfId="0" applyFont="1" applyFill="1" applyBorder="1" applyAlignment="1">
      <alignment horizontal="center"/>
    </xf>
    <xf numFmtId="0" fontId="48" fillId="0" borderId="0" xfId="0" applyFont="1" applyAlignment="1">
      <alignment vertical="center"/>
    </xf>
    <xf numFmtId="0" fontId="45" fillId="0" borderId="0" xfId="0" applyFont="1" applyBorder="1" applyAlignment="1">
      <alignment wrapText="1"/>
    </xf>
    <xf numFmtId="0" fontId="0" fillId="0" borderId="0" xfId="0" applyBorder="1" applyAlignment="1">
      <alignment wrapText="1"/>
    </xf>
    <xf numFmtId="0" fontId="49" fillId="0" borderId="1" xfId="0" applyFont="1" applyBorder="1" applyAlignment="1">
      <alignment horizontal="center" wrapText="1"/>
    </xf>
    <xf numFmtId="0" fontId="49" fillId="0" borderId="2" xfId="0" applyFont="1" applyBorder="1" applyAlignment="1">
      <alignment horizontal="center" wrapText="1"/>
    </xf>
    <xf numFmtId="0" fontId="48" fillId="0" borderId="0" xfId="0" applyFont="1" applyAlignment="1"/>
    <xf numFmtId="0" fontId="4" fillId="10" borderId="18" xfId="0" applyFont="1" applyFill="1" applyBorder="1" applyAlignment="1">
      <alignment horizontal="center" vertical="center" wrapText="1"/>
    </xf>
    <xf numFmtId="0" fontId="4" fillId="10" borderId="0" xfId="0" applyFont="1" applyFill="1" applyBorder="1" applyAlignment="1">
      <alignment horizontal="center" vertical="center" wrapText="1"/>
    </xf>
    <xf numFmtId="0" fontId="4" fillId="10" borderId="4" xfId="0" applyFont="1" applyFill="1" applyBorder="1" applyAlignment="1">
      <alignment horizontal="center" vertical="center" wrapText="1"/>
    </xf>
    <xf numFmtId="0" fontId="7" fillId="0" borderId="0" xfId="0" applyFont="1" applyBorder="1" applyAlignment="1">
      <alignment vertical="top" wrapText="1"/>
    </xf>
    <xf numFmtId="0" fontId="45" fillId="0" borderId="0" xfId="0" applyFont="1" applyBorder="1" applyAlignment="1">
      <alignment vertical="top" wrapText="1"/>
    </xf>
    <xf numFmtId="0" fontId="0" fillId="0" borderId="0" xfId="0" applyBorder="1" applyAlignment="1">
      <alignment vertical="top" wrapText="1"/>
    </xf>
    <xf numFmtId="0" fontId="16" fillId="10" borderId="34" xfId="2" applyNumberFormat="1" applyFont="1" applyFill="1" applyBorder="1" applyAlignment="1">
      <alignment horizontal="center" vertical="center"/>
    </xf>
    <xf numFmtId="0" fontId="16" fillId="10" borderId="35" xfId="2" applyNumberFormat="1" applyFont="1" applyFill="1" applyBorder="1" applyAlignment="1">
      <alignment horizontal="center" vertical="center"/>
    </xf>
    <xf numFmtId="0" fontId="16" fillId="10" borderId="29" xfId="2" applyNumberFormat="1" applyFont="1" applyFill="1" applyBorder="1" applyAlignment="1">
      <alignment horizontal="center" vertical="center"/>
    </xf>
    <xf numFmtId="0" fontId="4" fillId="7" borderId="32" xfId="0" applyFont="1" applyFill="1" applyBorder="1" applyAlignment="1">
      <alignment horizontal="center" vertical="center"/>
    </xf>
    <xf numFmtId="0" fontId="4" fillId="7" borderId="1" xfId="0" applyFont="1" applyFill="1" applyBorder="1" applyAlignment="1">
      <alignment horizontal="center" vertical="center"/>
    </xf>
    <xf numFmtId="0" fontId="4" fillId="7" borderId="19" xfId="0" applyFont="1" applyFill="1" applyBorder="1" applyAlignment="1">
      <alignment horizontal="center" vertical="center"/>
    </xf>
    <xf numFmtId="0" fontId="4" fillId="7" borderId="18" xfId="0" applyFont="1" applyFill="1" applyBorder="1" applyAlignment="1">
      <alignment horizontal="center" vertical="center" wrapText="1"/>
    </xf>
    <xf numFmtId="0" fontId="4" fillId="7" borderId="0" xfId="0" applyFont="1" applyFill="1" applyBorder="1" applyAlignment="1">
      <alignment horizontal="center" vertical="center" wrapText="1"/>
    </xf>
    <xf numFmtId="0" fontId="4" fillId="7" borderId="20" xfId="0" applyFont="1" applyFill="1" applyBorder="1" applyAlignment="1">
      <alignment horizontal="center" vertical="center" wrapText="1"/>
    </xf>
    <xf numFmtId="0" fontId="16" fillId="7" borderId="34" xfId="2" applyNumberFormat="1" applyFont="1" applyFill="1" applyBorder="1" applyAlignment="1">
      <alignment horizontal="center" vertical="center"/>
    </xf>
    <xf numFmtId="0" fontId="16" fillId="7" borderId="35" xfId="2" applyNumberFormat="1" applyFont="1" applyFill="1" applyBorder="1" applyAlignment="1">
      <alignment horizontal="center" vertical="center"/>
    </xf>
    <xf numFmtId="0" fontId="16" fillId="7" borderId="36" xfId="2" applyNumberFormat="1" applyFont="1" applyFill="1" applyBorder="1" applyAlignment="1">
      <alignment horizontal="center" vertical="center"/>
    </xf>
    <xf numFmtId="0" fontId="4" fillId="9" borderId="32" xfId="0" applyFont="1" applyFill="1" applyBorder="1" applyAlignment="1">
      <alignment horizontal="center" vertical="center"/>
    </xf>
    <xf numFmtId="0" fontId="4" fillId="9" borderId="1" xfId="0" applyFont="1" applyFill="1" applyBorder="1" applyAlignment="1">
      <alignment horizontal="center" vertical="center"/>
    </xf>
    <xf numFmtId="0" fontId="4" fillId="9" borderId="19" xfId="0" applyFont="1" applyFill="1" applyBorder="1" applyAlignment="1">
      <alignment horizontal="center" vertical="center"/>
    </xf>
    <xf numFmtId="0" fontId="4" fillId="9" borderId="18" xfId="0" applyFont="1" applyFill="1" applyBorder="1" applyAlignment="1">
      <alignment horizontal="center" vertical="center" wrapText="1"/>
    </xf>
    <xf numFmtId="0" fontId="4" fillId="9" borderId="0" xfId="0" applyFont="1" applyFill="1" applyBorder="1" applyAlignment="1">
      <alignment horizontal="center" vertical="center" wrapText="1"/>
    </xf>
    <xf numFmtId="0" fontId="4" fillId="9" borderId="20" xfId="0" applyFont="1" applyFill="1" applyBorder="1" applyAlignment="1">
      <alignment horizontal="center" vertical="center" wrapText="1"/>
    </xf>
    <xf numFmtId="0" fontId="16" fillId="9" borderId="34" xfId="2" applyNumberFormat="1" applyFont="1" applyFill="1" applyBorder="1" applyAlignment="1">
      <alignment horizontal="center" vertical="center"/>
    </xf>
    <xf numFmtId="0" fontId="16" fillId="9" borderId="35" xfId="2" applyNumberFormat="1" applyFont="1" applyFill="1" applyBorder="1" applyAlignment="1">
      <alignment horizontal="center" vertical="center"/>
    </xf>
    <xf numFmtId="0" fontId="16" fillId="9" borderId="36" xfId="2" applyNumberFormat="1" applyFont="1" applyFill="1" applyBorder="1" applyAlignment="1">
      <alignment horizontal="center" vertical="center"/>
    </xf>
    <xf numFmtId="0" fontId="4" fillId="8" borderId="18" xfId="0" applyFont="1" applyFill="1" applyBorder="1" applyAlignment="1">
      <alignment horizontal="center" vertical="center" wrapText="1"/>
    </xf>
    <xf numFmtId="0" fontId="4" fillId="8" borderId="20" xfId="0" applyFont="1" applyFill="1" applyBorder="1" applyAlignment="1">
      <alignment horizontal="center" vertical="center" wrapText="1"/>
    </xf>
    <xf numFmtId="0" fontId="16" fillId="8" borderId="34" xfId="2" applyNumberFormat="1" applyFont="1" applyFill="1" applyBorder="1" applyAlignment="1">
      <alignment horizontal="center" vertical="center"/>
    </xf>
    <xf numFmtId="0" fontId="16" fillId="8" borderId="36" xfId="2" applyNumberFormat="1" applyFont="1" applyFill="1" applyBorder="1" applyAlignment="1">
      <alignment horizontal="center" vertical="center"/>
    </xf>
    <xf numFmtId="0" fontId="4" fillId="12" borderId="18" xfId="0" applyFont="1" applyFill="1" applyBorder="1" applyAlignment="1">
      <alignment horizontal="center" vertical="center" wrapText="1"/>
    </xf>
    <xf numFmtId="0" fontId="4" fillId="12" borderId="0" xfId="0" applyFont="1" applyFill="1" applyBorder="1" applyAlignment="1">
      <alignment horizontal="center" vertical="center" wrapText="1"/>
    </xf>
    <xf numFmtId="0" fontId="4" fillId="12" borderId="20" xfId="0" applyFont="1" applyFill="1" applyBorder="1" applyAlignment="1">
      <alignment horizontal="center" vertical="center" wrapText="1"/>
    </xf>
    <xf numFmtId="0" fontId="16" fillId="12" borderId="34" xfId="2" applyNumberFormat="1" applyFont="1" applyFill="1" applyBorder="1" applyAlignment="1">
      <alignment horizontal="center" vertical="center"/>
    </xf>
    <xf numFmtId="0" fontId="16" fillId="12" borderId="35" xfId="2" applyNumberFormat="1" applyFont="1" applyFill="1" applyBorder="1" applyAlignment="1">
      <alignment horizontal="center" vertical="center"/>
    </xf>
    <xf numFmtId="0" fontId="16" fillId="12" borderId="36" xfId="2" applyNumberFormat="1" applyFont="1" applyFill="1" applyBorder="1" applyAlignment="1">
      <alignment horizontal="center" vertical="center"/>
    </xf>
    <xf numFmtId="0" fontId="16" fillId="0" borderId="6" xfId="0" applyFont="1" applyBorder="1" applyAlignment="1">
      <alignment horizontal="center" vertical="center" wrapText="1"/>
    </xf>
    <xf numFmtId="0" fontId="16" fillId="0" borderId="8" xfId="0" applyFont="1" applyBorder="1" applyAlignment="1">
      <alignment horizontal="center" vertical="center" wrapText="1"/>
    </xf>
    <xf numFmtId="0" fontId="16" fillId="0" borderId="1" xfId="0" applyFont="1" applyBorder="1" applyAlignment="1">
      <alignment horizontal="center" vertical="center" wrapText="1"/>
    </xf>
    <xf numFmtId="0" fontId="16" fillId="0" borderId="2" xfId="0" applyFont="1" applyBorder="1" applyAlignment="1">
      <alignment horizontal="center" vertical="center" wrapText="1"/>
    </xf>
    <xf numFmtId="0" fontId="16" fillId="0" borderId="3" xfId="0" applyFont="1" applyBorder="1" applyAlignment="1">
      <alignment horizontal="center" vertical="center" wrapText="1"/>
    </xf>
    <xf numFmtId="0" fontId="16" fillId="0" borderId="5" xfId="0" applyFont="1" applyBorder="1" applyAlignment="1">
      <alignment horizontal="center" vertical="center" wrapText="1"/>
    </xf>
    <xf numFmtId="0" fontId="36" fillId="4" borderId="6" xfId="0" applyFont="1" applyFill="1" applyBorder="1" applyAlignment="1">
      <alignment horizontal="center" vertical="center" wrapText="1"/>
    </xf>
    <xf numFmtId="0" fontId="36" fillId="4" borderId="7" xfId="0" applyFont="1" applyFill="1" applyBorder="1" applyAlignment="1">
      <alignment horizontal="center" vertical="center" wrapText="1"/>
    </xf>
    <xf numFmtId="0" fontId="36" fillId="4" borderId="8" xfId="0" applyFont="1" applyFill="1" applyBorder="1" applyAlignment="1">
      <alignment horizontal="center" vertical="center" wrapText="1"/>
    </xf>
    <xf numFmtId="0" fontId="36" fillId="4" borderId="1" xfId="0" applyFont="1" applyFill="1" applyBorder="1" applyAlignment="1">
      <alignment horizontal="center" vertical="center" wrapText="1"/>
    </xf>
    <xf numFmtId="0" fontId="36" fillId="4" borderId="0" xfId="0" applyFont="1" applyFill="1" applyBorder="1" applyAlignment="1">
      <alignment horizontal="center" vertical="center" wrapText="1"/>
    </xf>
    <xf numFmtId="0" fontId="36" fillId="4" borderId="2" xfId="0" applyFont="1" applyFill="1" applyBorder="1" applyAlignment="1">
      <alignment horizontal="center" vertical="center" wrapText="1"/>
    </xf>
    <xf numFmtId="0" fontId="36" fillId="4" borderId="3" xfId="0" applyFont="1" applyFill="1" applyBorder="1" applyAlignment="1">
      <alignment horizontal="center" vertical="center" wrapText="1"/>
    </xf>
    <xf numFmtId="0" fontId="36" fillId="4" borderId="4" xfId="0" applyFont="1" applyFill="1" applyBorder="1" applyAlignment="1">
      <alignment horizontal="center" vertical="center" wrapText="1"/>
    </xf>
    <xf numFmtId="0" fontId="36" fillId="4" borderId="5" xfId="0" applyFont="1" applyFill="1" applyBorder="1" applyAlignment="1">
      <alignment horizontal="center" vertical="center" wrapText="1"/>
    </xf>
    <xf numFmtId="0" fontId="33" fillId="0" borderId="4" xfId="0" applyFont="1" applyBorder="1" applyAlignment="1"/>
    <xf numFmtId="0" fontId="34" fillId="0" borderId="4" xfId="0" applyFont="1" applyBorder="1" applyAlignment="1"/>
    <xf numFmtId="0" fontId="22" fillId="0" borderId="4" xfId="0" applyFont="1" applyBorder="1" applyAlignment="1">
      <alignment horizontal="center"/>
    </xf>
    <xf numFmtId="0" fontId="24" fillId="0" borderId="7" xfId="0" applyFont="1" applyBorder="1" applyAlignment="1">
      <alignment horizontal="center" vertical="center" wrapText="1"/>
    </xf>
    <xf numFmtId="0" fontId="24" fillId="0" borderId="10" xfId="0" applyFont="1" applyBorder="1" applyAlignment="1">
      <alignment horizontal="center" vertical="center" wrapText="1"/>
    </xf>
    <xf numFmtId="0" fontId="24" fillId="0" borderId="4" xfId="0" applyFont="1" applyBorder="1" applyAlignment="1">
      <alignment horizontal="center" vertical="center" wrapText="1"/>
    </xf>
    <xf numFmtId="0" fontId="24" fillId="0" borderId="11" xfId="0" applyFont="1" applyBorder="1" applyAlignment="1">
      <alignment horizontal="center" vertical="center" wrapText="1"/>
    </xf>
    <xf numFmtId="0" fontId="24" fillId="0" borderId="7" xfId="0" quotePrefix="1" applyFont="1" applyBorder="1" applyAlignment="1">
      <alignment horizontal="center" vertical="center"/>
    </xf>
    <xf numFmtId="0" fontId="24" fillId="0" borderId="4" xfId="0" applyFont="1" applyBorder="1" applyAlignment="1">
      <alignment horizontal="center" vertical="center"/>
    </xf>
    <xf numFmtId="0" fontId="10" fillId="2" borderId="0" xfId="0" applyFont="1" applyFill="1" applyBorder="1" applyAlignment="1">
      <alignment horizontal="center"/>
    </xf>
    <xf numFmtId="18" fontId="29" fillId="3" borderId="0" xfId="0" applyNumberFormat="1" applyFont="1" applyFill="1" applyAlignment="1">
      <alignment horizontal="center" wrapText="1"/>
    </xf>
    <xf numFmtId="0" fontId="4" fillId="0" borderId="4" xfId="0" applyFont="1" applyBorder="1" applyAlignment="1">
      <alignment horizontal="center"/>
    </xf>
    <xf numFmtId="0" fontId="11" fillId="0" borderId="0" xfId="0" applyFont="1" applyAlignment="1">
      <alignment horizontal="left" wrapText="1"/>
    </xf>
  </cellXfs>
  <cellStyles count="6">
    <cellStyle name="Hyperlink" xfId="3" builtinId="8"/>
    <cellStyle name="Normal" xfId="0" builtinId="0"/>
    <cellStyle name="Normal 2" xfId="1"/>
    <cellStyle name="Normal 2 2" xfId="5"/>
    <cellStyle name="Normal 3" xfId="4"/>
    <cellStyle name="Percent" xfId="2" builtinId="5"/>
  </cellStyles>
  <dxfs count="1">
    <dxf>
      <font>
        <color rgb="FF9C0006"/>
      </font>
      <fill>
        <patternFill>
          <bgColor rgb="FFFFC7CE"/>
        </patternFill>
      </fill>
    </dxf>
  </dxfs>
  <tableStyles count="0" defaultTableStyle="TableStyleMedium9" defaultPivotStyle="PivotStyleLight16"/>
  <colors>
    <mruColors>
      <color rgb="FFFFFF66"/>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0</xdr:colOff>
      <xdr:row>25</xdr:row>
      <xdr:rowOff>0</xdr:rowOff>
    </xdr:from>
    <xdr:to>
      <xdr:col>4</xdr:col>
      <xdr:colOff>752475</xdr:colOff>
      <xdr:row>42</xdr:row>
      <xdr:rowOff>104775</xdr:rowOff>
    </xdr:to>
    <xdr:sp macro="" textlink="">
      <xdr:nvSpPr>
        <xdr:cNvPr id="2" name="TextBox 1"/>
        <xdr:cNvSpPr txBox="1"/>
      </xdr:nvSpPr>
      <xdr:spPr>
        <a:xfrm>
          <a:off x="0" y="7267575"/>
          <a:ext cx="6372225" cy="3429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Purpose:</a:t>
          </a:r>
        </a:p>
        <a:p>
          <a:pPr lvl="1"/>
          <a:r>
            <a:rPr lang="en-US" sz="1100"/>
            <a:t>Provide common passing times for students to pass from one class to another.</a:t>
          </a:r>
        </a:p>
        <a:p>
          <a:pPr lvl="1"/>
          <a:endParaRPr lang="en-US" sz="1100"/>
        </a:p>
        <a:p>
          <a:pPr lvl="0"/>
          <a:r>
            <a:rPr lang="en-US" sz="1100" b="1"/>
            <a:t>Principles:</a:t>
          </a:r>
        </a:p>
        <a:p>
          <a:pPr lvl="1"/>
          <a:r>
            <a:rPr lang="en-US" sz="1100"/>
            <a:t>1.</a:t>
          </a:r>
          <a:r>
            <a:rPr lang="en-US" sz="1100" baseline="0"/>
            <a:t> Classes should be scheduled to fit into the standard scheduling blocks in one of two ways:</a:t>
          </a:r>
        </a:p>
        <a:p>
          <a:pPr lvl="2"/>
          <a:r>
            <a:rPr lang="en-US" sz="1100" baseline="0"/>
            <a:t>A) START at a standard start time - OR - </a:t>
          </a:r>
        </a:p>
        <a:p>
          <a:pPr lvl="2"/>
          <a:r>
            <a:rPr lang="en-US" sz="1100" baseline="0"/>
            <a:t>B)  END 15 minutes prior to a standard start time (listed to right as end times for 3-unit lecs)</a:t>
          </a:r>
        </a:p>
        <a:p>
          <a:pPr lvl="2"/>
          <a:endParaRPr lang="en-US" sz="1100" baseline="0"/>
        </a:p>
        <a:p>
          <a:pPr lvl="1"/>
          <a:r>
            <a:rPr lang="en-US" sz="1100" baseline="0"/>
            <a:t>2. Preference shoudl be given to Principle #1 whenever possible.</a:t>
          </a:r>
        </a:p>
        <a:p>
          <a:pPr lvl="1"/>
          <a:endParaRPr lang="en-US" sz="1100" baseline="0"/>
        </a:p>
        <a:p>
          <a:pPr lvl="1"/>
          <a:r>
            <a:rPr lang="en-US" sz="1100" baseline="0"/>
            <a:t>3. Classes meeting prior to 8:00 a.m. should follow principle #2</a:t>
          </a:r>
          <a:br>
            <a:rPr lang="en-US" sz="1100" baseline="0"/>
          </a:br>
          <a:r>
            <a:rPr lang="en-US" sz="1100" baseline="0"/>
            <a:t>    (e.g. a 70-min class session would run 6:35-7:45 am)</a:t>
          </a:r>
        </a:p>
        <a:p>
          <a:pPr lvl="1"/>
          <a:endParaRPr lang="en-US" sz="1100" baseline="0"/>
        </a:p>
        <a:p>
          <a:pPr lvl="1"/>
          <a:r>
            <a:rPr lang="en-US" sz="1100" baseline="0"/>
            <a:t>4. Required 10-minute breaks may not be saved and taken at the end of the class session </a:t>
          </a:r>
          <a:br>
            <a:rPr lang="en-US" sz="1100" baseline="0"/>
          </a:br>
          <a:r>
            <a:rPr lang="en-US" sz="1100" baseline="0"/>
            <a:t>    (c.f. T5§58023, SAAM p. 3.6)</a:t>
          </a:r>
        </a:p>
        <a:p>
          <a:pPr lvl="1"/>
          <a:endParaRPr lang="en-US" sz="1100" baseline="0"/>
        </a:p>
        <a:p>
          <a:pPr lvl="1"/>
          <a:r>
            <a:rPr lang="en-US" sz="1100" baseline="0"/>
            <a:t>5. </a:t>
          </a:r>
          <a:r>
            <a:rPr lang="en-US" sz="1100" b="1" i="1" baseline="0">
              <a:solidFill>
                <a:srgbClr val="FF0000"/>
              </a:solidFill>
            </a:rPr>
            <a:t>Exceptions:   </a:t>
          </a:r>
          <a:r>
            <a:rPr lang="en-US" sz="1100" baseline="0"/>
            <a:t>If approved by the Vice President of Instruction, Deans may grant necessary</a:t>
          </a:r>
        </a:p>
        <a:p>
          <a:pPr lvl="1"/>
          <a:r>
            <a:rPr lang="en-US" sz="1100" baseline="0"/>
            <a:t>    exceptions to these guidelines in consultation with the faculty in the discipline.</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extranet.cccco.edu/Portals/1/CFFP/Fiscal_Services/Attndc_Acctg/General/ContactHrComputationTbl_FINAL_09132011_7.pdf"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S39"/>
  <sheetViews>
    <sheetView workbookViewId="0">
      <selection activeCell="M20" sqref="M20"/>
    </sheetView>
  </sheetViews>
  <sheetFormatPr defaultColWidth="9" defaultRowHeight="12.75" x14ac:dyDescent="0.2"/>
  <cols>
    <col min="1" max="1" width="14.85546875" style="198" bestFit="1" customWidth="1"/>
    <col min="2" max="7" width="9" style="198"/>
    <col min="8" max="8" width="8.85546875" style="198" bestFit="1" customWidth="1"/>
    <col min="9" max="11" width="9.85546875" style="198" bestFit="1" customWidth="1"/>
    <col min="12" max="12" width="8.85546875" style="198" bestFit="1" customWidth="1"/>
    <col min="13" max="15" width="9.85546875" style="198" bestFit="1" customWidth="1"/>
    <col min="16" max="16" width="8.85546875" style="198" bestFit="1" customWidth="1"/>
    <col min="17" max="17" width="9.85546875" style="198" bestFit="1" customWidth="1"/>
    <col min="18" max="16384" width="9" style="198"/>
  </cols>
  <sheetData>
    <row r="1" spans="1:19" ht="30" x14ac:dyDescent="0.4">
      <c r="B1" s="251" t="s">
        <v>131</v>
      </c>
      <c r="C1" s="251"/>
      <c r="D1" s="251"/>
      <c r="E1" s="251"/>
      <c r="F1" s="251"/>
      <c r="G1" s="251"/>
      <c r="H1" s="251"/>
      <c r="I1" s="251"/>
      <c r="J1" s="251"/>
      <c r="K1" s="251"/>
      <c r="L1" s="251"/>
      <c r="M1" s="251"/>
      <c r="N1" s="251"/>
      <c r="O1" s="251"/>
      <c r="P1" s="251"/>
      <c r="Q1" s="251"/>
    </row>
    <row r="2" spans="1:19" ht="27" x14ac:dyDescent="0.35">
      <c r="B2" s="252" t="s">
        <v>132</v>
      </c>
      <c r="C2" s="252"/>
      <c r="D2" s="252"/>
      <c r="E2" s="252"/>
      <c r="F2" s="252"/>
      <c r="G2" s="252"/>
      <c r="H2" s="252"/>
      <c r="I2" s="252"/>
      <c r="J2" s="252"/>
      <c r="K2" s="252"/>
      <c r="L2" s="252"/>
      <c r="M2" s="252"/>
      <c r="N2" s="252"/>
      <c r="O2" s="252"/>
      <c r="P2" s="252"/>
      <c r="Q2" s="252"/>
    </row>
    <row r="3" spans="1:19" ht="13.5" thickBot="1" x14ac:dyDescent="0.25"/>
    <row r="4" spans="1:19" s="199" customFormat="1" ht="18" x14ac:dyDescent="0.25">
      <c r="B4" s="253" t="s">
        <v>133</v>
      </c>
      <c r="C4" s="254"/>
      <c r="D4" s="254"/>
      <c r="E4" s="254"/>
      <c r="F4" s="254"/>
      <c r="G4" s="254"/>
      <c r="H4" s="254"/>
      <c r="I4" s="254"/>
      <c r="J4" s="254"/>
      <c r="K4" s="254"/>
      <c r="L4" s="254"/>
      <c r="M4" s="254"/>
      <c r="N4" s="254"/>
      <c r="O4" s="254"/>
      <c r="P4" s="254"/>
      <c r="Q4" s="254"/>
      <c r="R4" s="255"/>
    </row>
    <row r="5" spans="1:19" s="199" customFormat="1" ht="18" x14ac:dyDescent="0.25">
      <c r="B5" s="256"/>
      <c r="C5" s="257"/>
      <c r="D5" s="257"/>
      <c r="E5" s="257"/>
      <c r="F5" s="257"/>
      <c r="G5" s="257"/>
      <c r="H5" s="257"/>
      <c r="I5" s="257"/>
      <c r="J5" s="257"/>
      <c r="K5" s="257"/>
      <c r="L5" s="257"/>
      <c r="M5" s="257"/>
      <c r="N5" s="257"/>
      <c r="O5" s="257"/>
      <c r="P5" s="257"/>
      <c r="Q5" s="257"/>
      <c r="R5" s="258"/>
    </row>
    <row r="6" spans="1:19" s="199" customFormat="1" ht="15" x14ac:dyDescent="0.25">
      <c r="A6" s="200" t="s">
        <v>134</v>
      </c>
      <c r="B6" s="201">
        <v>1</v>
      </c>
      <c r="C6" s="202">
        <v>2</v>
      </c>
      <c r="D6" s="202">
        <v>3</v>
      </c>
      <c r="E6" s="202">
        <v>4</v>
      </c>
      <c r="F6" s="202">
        <v>5</v>
      </c>
      <c r="G6" s="202">
        <v>6</v>
      </c>
      <c r="H6" s="202">
        <v>7</v>
      </c>
      <c r="I6" s="202">
        <v>8</v>
      </c>
      <c r="J6" s="202">
        <v>9</v>
      </c>
      <c r="K6" s="202">
        <v>10</v>
      </c>
      <c r="L6" s="202">
        <v>11</v>
      </c>
      <c r="M6" s="202">
        <v>12</v>
      </c>
      <c r="N6" s="202">
        <v>13</v>
      </c>
      <c r="O6" s="202">
        <v>14</v>
      </c>
      <c r="P6" s="202">
        <v>15</v>
      </c>
      <c r="Q6" s="202">
        <v>16</v>
      </c>
      <c r="R6" s="203">
        <v>17</v>
      </c>
    </row>
    <row r="7" spans="1:19" s="199" customFormat="1" ht="15" x14ac:dyDescent="0.25">
      <c r="A7" s="200" t="s">
        <v>135</v>
      </c>
      <c r="B7" s="204">
        <v>43220</v>
      </c>
      <c r="C7" s="205">
        <v>43227</v>
      </c>
      <c r="D7" s="204">
        <v>43234</v>
      </c>
      <c r="E7" s="205">
        <v>43241</v>
      </c>
      <c r="F7" s="204">
        <v>43248</v>
      </c>
      <c r="G7" s="205">
        <v>43255</v>
      </c>
      <c r="H7" s="204">
        <v>43262</v>
      </c>
      <c r="I7" s="205">
        <v>43269</v>
      </c>
      <c r="J7" s="204">
        <v>43276</v>
      </c>
      <c r="K7" s="205">
        <v>43283</v>
      </c>
      <c r="L7" s="204">
        <v>43290</v>
      </c>
      <c r="M7" s="205">
        <v>43297</v>
      </c>
      <c r="N7" s="204">
        <v>43304</v>
      </c>
      <c r="O7" s="205">
        <v>43311</v>
      </c>
      <c r="P7" s="204">
        <v>43318</v>
      </c>
      <c r="Q7" s="205">
        <v>43325</v>
      </c>
      <c r="R7" s="204">
        <v>43332</v>
      </c>
    </row>
    <row r="8" spans="1:19" s="199" customFormat="1" ht="15" x14ac:dyDescent="0.25">
      <c r="A8" s="237" t="s">
        <v>136</v>
      </c>
      <c r="B8" s="259"/>
      <c r="C8" s="260"/>
      <c r="D8" s="260"/>
      <c r="E8" s="260"/>
      <c r="F8" s="260"/>
      <c r="G8" s="260"/>
      <c r="H8" s="260"/>
      <c r="I8" s="260"/>
      <c r="J8" s="260"/>
      <c r="K8" s="260"/>
      <c r="L8" s="260"/>
      <c r="M8" s="260"/>
      <c r="N8" s="260"/>
      <c r="O8" s="260"/>
      <c r="P8" s="260"/>
      <c r="Q8" s="260"/>
      <c r="R8" s="261"/>
      <c r="S8" s="237" t="s">
        <v>137</v>
      </c>
    </row>
    <row r="9" spans="1:19" s="199" customFormat="1" ht="15" x14ac:dyDescent="0.25">
      <c r="A9" s="237"/>
      <c r="B9" s="206"/>
      <c r="C9" s="238" t="s">
        <v>138</v>
      </c>
      <c r="D9" s="238"/>
      <c r="E9" s="238"/>
      <c r="F9" s="238"/>
      <c r="G9" s="238"/>
      <c r="H9" s="238"/>
      <c r="I9" s="238"/>
      <c r="J9" s="238"/>
      <c r="K9" s="238"/>
      <c r="L9" s="238"/>
      <c r="M9" s="238"/>
      <c r="N9" s="238"/>
      <c r="O9" s="238"/>
      <c r="P9" s="238"/>
      <c r="Q9" s="238"/>
      <c r="R9" s="207"/>
      <c r="S9" s="237"/>
    </row>
    <row r="10" spans="1:19" s="199" customFormat="1" ht="15" x14ac:dyDescent="0.25">
      <c r="A10" s="237"/>
      <c r="B10" s="239"/>
      <c r="C10" s="240"/>
      <c r="D10" s="240"/>
      <c r="E10" s="240"/>
      <c r="F10" s="240"/>
      <c r="G10" s="240"/>
      <c r="H10" s="240"/>
      <c r="I10" s="240"/>
      <c r="J10" s="240"/>
      <c r="K10" s="240"/>
      <c r="L10" s="240"/>
      <c r="M10" s="240"/>
      <c r="N10" s="240"/>
      <c r="O10" s="240"/>
      <c r="P10" s="240"/>
      <c r="Q10" s="240"/>
      <c r="R10" s="241"/>
      <c r="S10" s="237"/>
    </row>
    <row r="11" spans="1:19" s="199" customFormat="1" ht="15" x14ac:dyDescent="0.25">
      <c r="A11" s="237"/>
      <c r="B11" s="206"/>
      <c r="C11" s="242" t="s">
        <v>139</v>
      </c>
      <c r="D11" s="242"/>
      <c r="E11" s="242"/>
      <c r="F11" s="242"/>
      <c r="G11" s="242"/>
      <c r="H11" s="243" t="s">
        <v>140</v>
      </c>
      <c r="I11" s="243"/>
      <c r="J11" s="243"/>
      <c r="K11" s="243"/>
      <c r="L11" s="243"/>
      <c r="M11" s="244" t="s">
        <v>141</v>
      </c>
      <c r="N11" s="244"/>
      <c r="O11" s="244"/>
      <c r="P11" s="244"/>
      <c r="Q11" s="244"/>
      <c r="R11" s="207"/>
      <c r="S11" s="237"/>
    </row>
    <row r="12" spans="1:19" s="199" customFormat="1" ht="15" x14ac:dyDescent="0.25">
      <c r="A12" s="237"/>
      <c r="B12" s="239"/>
      <c r="C12" s="240"/>
      <c r="D12" s="240"/>
      <c r="E12" s="240"/>
      <c r="F12" s="240"/>
      <c r="G12" s="240"/>
      <c r="H12" s="240"/>
      <c r="I12" s="240"/>
      <c r="J12" s="240"/>
      <c r="K12" s="240"/>
      <c r="L12" s="240"/>
      <c r="M12" s="240"/>
      <c r="N12" s="240"/>
      <c r="O12" s="240"/>
      <c r="P12" s="240"/>
      <c r="Q12" s="240"/>
      <c r="R12" s="241"/>
      <c r="S12" s="237"/>
    </row>
    <row r="13" spans="1:19" s="199" customFormat="1" ht="15" x14ac:dyDescent="0.25">
      <c r="A13" s="237"/>
      <c r="B13" s="206"/>
      <c r="C13" s="245" t="s">
        <v>142</v>
      </c>
      <c r="D13" s="245"/>
      <c r="E13" s="245"/>
      <c r="F13" s="245"/>
      <c r="G13" s="245"/>
      <c r="H13" s="245"/>
      <c r="I13" s="245"/>
      <c r="J13" s="245"/>
      <c r="K13" s="245"/>
      <c r="L13" s="245"/>
      <c r="M13" s="246"/>
      <c r="N13" s="247"/>
      <c r="O13" s="247"/>
      <c r="P13" s="247"/>
      <c r="Q13" s="247"/>
      <c r="R13" s="248"/>
      <c r="S13" s="237"/>
    </row>
    <row r="14" spans="1:19" s="199" customFormat="1" ht="15" x14ac:dyDescent="0.25">
      <c r="A14" s="237"/>
      <c r="B14" s="249"/>
      <c r="C14" s="247"/>
      <c r="D14" s="247"/>
      <c r="E14" s="247"/>
      <c r="F14" s="247"/>
      <c r="G14" s="250"/>
      <c r="H14" s="262" t="s">
        <v>143</v>
      </c>
      <c r="I14" s="262"/>
      <c r="J14" s="262"/>
      <c r="K14" s="262"/>
      <c r="L14" s="262"/>
      <c r="M14" s="262"/>
      <c r="N14" s="262"/>
      <c r="O14" s="262"/>
      <c r="P14" s="262"/>
      <c r="Q14" s="262"/>
      <c r="R14" s="207"/>
      <c r="S14" s="237"/>
    </row>
    <row r="15" spans="1:19" s="199" customFormat="1" ht="15" x14ac:dyDescent="0.25">
      <c r="A15" s="237"/>
      <c r="B15" s="239"/>
      <c r="C15" s="240"/>
      <c r="D15" s="240"/>
      <c r="E15" s="240"/>
      <c r="F15" s="240"/>
      <c r="G15" s="240"/>
      <c r="H15" s="240"/>
      <c r="I15" s="240"/>
      <c r="J15" s="240"/>
      <c r="K15" s="240"/>
      <c r="L15" s="240"/>
      <c r="M15" s="240"/>
      <c r="N15" s="240"/>
      <c r="O15" s="240"/>
      <c r="P15" s="240"/>
      <c r="Q15" s="240"/>
      <c r="R15" s="241"/>
      <c r="S15" s="237"/>
    </row>
    <row r="16" spans="1:19" s="199" customFormat="1" ht="15.75" thickBot="1" x14ac:dyDescent="0.3">
      <c r="A16" s="237"/>
      <c r="B16" s="208"/>
      <c r="C16" s="263" t="s">
        <v>144</v>
      </c>
      <c r="D16" s="263"/>
      <c r="E16" s="263"/>
      <c r="F16" s="263"/>
      <c r="G16" s="263"/>
      <c r="H16" s="263"/>
      <c r="I16" s="263"/>
      <c r="J16" s="209"/>
      <c r="K16" s="264" t="s">
        <v>145</v>
      </c>
      <c r="L16" s="264"/>
      <c r="M16" s="264"/>
      <c r="N16" s="264"/>
      <c r="O16" s="264"/>
      <c r="P16" s="264"/>
      <c r="Q16" s="264"/>
      <c r="R16" s="210"/>
      <c r="S16" s="237"/>
    </row>
    <row r="17" spans="1:17" s="199" customFormat="1" ht="15" x14ac:dyDescent="0.25"/>
    <row r="18" spans="1:17" s="199" customFormat="1" ht="15" x14ac:dyDescent="0.25"/>
    <row r="19" spans="1:17" s="199" customFormat="1" ht="15" x14ac:dyDescent="0.25"/>
    <row r="20" spans="1:17" s="199" customFormat="1" ht="15" x14ac:dyDescent="0.25">
      <c r="D20" s="211"/>
      <c r="E20" s="212" t="s">
        <v>146</v>
      </c>
    </row>
    <row r="21" spans="1:17" s="199" customFormat="1" ht="15" x14ac:dyDescent="0.25">
      <c r="B21" s="200" t="s">
        <v>147</v>
      </c>
    </row>
    <row r="22" spans="1:17" s="199" customFormat="1" ht="15" x14ac:dyDescent="0.25">
      <c r="B22" s="200">
        <v>1</v>
      </c>
      <c r="C22" s="213" t="s">
        <v>148</v>
      </c>
    </row>
    <row r="23" spans="1:17" s="199" customFormat="1" ht="15" x14ac:dyDescent="0.25">
      <c r="B23" s="200">
        <v>2</v>
      </c>
      <c r="C23" s="213" t="s">
        <v>149</v>
      </c>
    </row>
    <row r="24" spans="1:17" s="199" customFormat="1" ht="15" x14ac:dyDescent="0.25">
      <c r="B24" s="200">
        <v>3</v>
      </c>
      <c r="C24" s="213" t="s">
        <v>150</v>
      </c>
    </row>
    <row r="25" spans="1:17" s="199" customFormat="1" ht="15" x14ac:dyDescent="0.25">
      <c r="B25" s="200">
        <v>4</v>
      </c>
      <c r="C25" s="199" t="s">
        <v>151</v>
      </c>
    </row>
    <row r="26" spans="1:17" s="199" customFormat="1" ht="15" x14ac:dyDescent="0.25">
      <c r="B26" s="200">
        <v>5</v>
      </c>
      <c r="C26" s="199" t="s">
        <v>152</v>
      </c>
    </row>
    <row r="29" spans="1:17" ht="13.5" thickBot="1" x14ac:dyDescent="0.25"/>
    <row r="30" spans="1:17" ht="18" x14ac:dyDescent="0.25">
      <c r="B30" s="228" t="s">
        <v>153</v>
      </c>
      <c r="C30" s="229"/>
      <c r="D30" s="229"/>
      <c r="E30" s="229"/>
      <c r="F30" s="229"/>
      <c r="G30" s="229"/>
      <c r="H30" s="229"/>
      <c r="I30" s="229"/>
      <c r="J30" s="229"/>
      <c r="K30" s="229"/>
      <c r="L30" s="229"/>
      <c r="M30" s="229"/>
      <c r="N30" s="229"/>
      <c r="O30" s="229"/>
      <c r="P30" s="229"/>
      <c r="Q30" s="230"/>
    </row>
    <row r="31" spans="1:17" ht="25.5" x14ac:dyDescent="0.2">
      <c r="B31" s="214" t="s">
        <v>154</v>
      </c>
      <c r="C31" s="215"/>
      <c r="D31" s="215"/>
      <c r="E31" s="215"/>
      <c r="F31" s="215"/>
      <c r="G31" s="215"/>
      <c r="H31" s="215"/>
      <c r="I31" s="215"/>
      <c r="J31" s="215"/>
      <c r="K31" s="215"/>
      <c r="L31" s="215"/>
      <c r="M31" s="215"/>
      <c r="N31" s="215"/>
      <c r="O31" s="215"/>
      <c r="P31" s="215"/>
      <c r="Q31" s="216" t="s">
        <v>155</v>
      </c>
    </row>
    <row r="32" spans="1:17" s="199" customFormat="1" ht="15" x14ac:dyDescent="0.25">
      <c r="A32" s="200" t="s">
        <v>134</v>
      </c>
      <c r="B32" s="201">
        <v>1</v>
      </c>
      <c r="C32" s="202">
        <v>2</v>
      </c>
      <c r="D32" s="202">
        <v>3</v>
      </c>
      <c r="E32" s="202">
        <v>4</v>
      </c>
      <c r="F32" s="202">
        <v>5</v>
      </c>
      <c r="G32" s="202">
        <v>6</v>
      </c>
      <c r="H32" s="202">
        <v>7</v>
      </c>
      <c r="I32" s="202">
        <v>8</v>
      </c>
      <c r="J32" s="202">
        <v>9</v>
      </c>
      <c r="K32" s="202">
        <v>10</v>
      </c>
      <c r="L32" s="202">
        <v>11</v>
      </c>
      <c r="M32" s="202">
        <v>12</v>
      </c>
      <c r="N32" s="202">
        <v>13</v>
      </c>
      <c r="O32" s="202">
        <v>14</v>
      </c>
      <c r="P32" s="202">
        <v>15</v>
      </c>
      <c r="Q32" s="203">
        <v>16</v>
      </c>
    </row>
    <row r="33" spans="1:18" s="199" customFormat="1" ht="15" x14ac:dyDescent="0.25">
      <c r="A33" s="200" t="s">
        <v>135</v>
      </c>
      <c r="B33" s="204">
        <v>43339</v>
      </c>
      <c r="C33" s="205">
        <v>43346</v>
      </c>
      <c r="D33" s="204">
        <v>43353</v>
      </c>
      <c r="E33" s="205">
        <v>43360</v>
      </c>
      <c r="F33" s="204">
        <v>43367</v>
      </c>
      <c r="G33" s="205">
        <v>43374</v>
      </c>
      <c r="H33" s="204">
        <v>43381</v>
      </c>
      <c r="I33" s="205">
        <v>43388</v>
      </c>
      <c r="J33" s="204">
        <v>43395</v>
      </c>
      <c r="K33" s="205">
        <v>43402</v>
      </c>
      <c r="L33" s="204">
        <v>43409</v>
      </c>
      <c r="M33" s="205">
        <v>43416</v>
      </c>
      <c r="N33" s="204">
        <v>43423</v>
      </c>
      <c r="O33" s="205">
        <v>43430</v>
      </c>
      <c r="P33" s="204">
        <v>43437</v>
      </c>
      <c r="Q33" s="217">
        <v>43444</v>
      </c>
    </row>
    <row r="34" spans="1:18" x14ac:dyDescent="0.2">
      <c r="B34" s="221"/>
      <c r="C34" s="222"/>
      <c r="D34" s="222"/>
      <c r="E34" s="222"/>
      <c r="F34" s="222"/>
      <c r="G34" s="222"/>
      <c r="H34" s="222"/>
      <c r="I34" s="222"/>
      <c r="J34" s="222"/>
      <c r="K34" s="222"/>
      <c r="L34" s="222"/>
      <c r="M34" s="222"/>
      <c r="N34" s="222"/>
      <c r="O34" s="222"/>
      <c r="P34" s="222"/>
      <c r="Q34" s="223"/>
    </row>
    <row r="35" spans="1:18" x14ac:dyDescent="0.2">
      <c r="B35" s="231" t="s">
        <v>156</v>
      </c>
      <c r="C35" s="232"/>
      <c r="D35" s="232"/>
      <c r="E35" s="232"/>
      <c r="F35" s="232"/>
      <c r="G35" s="232"/>
      <c r="H35" s="232"/>
      <c r="I35" s="232"/>
      <c r="J35" s="232"/>
      <c r="K35" s="232"/>
      <c r="L35" s="232"/>
      <c r="M35" s="232"/>
      <c r="N35" s="232"/>
      <c r="O35" s="232"/>
      <c r="P35" s="232"/>
      <c r="Q35" s="233"/>
    </row>
    <row r="36" spans="1:18" x14ac:dyDescent="0.2">
      <c r="B36" s="221"/>
      <c r="C36" s="222"/>
      <c r="D36" s="222"/>
      <c r="E36" s="222"/>
      <c r="F36" s="222"/>
      <c r="G36" s="222"/>
      <c r="H36" s="222"/>
      <c r="I36" s="222"/>
      <c r="J36" s="222"/>
      <c r="K36" s="222"/>
      <c r="L36" s="222"/>
      <c r="M36" s="222"/>
      <c r="N36" s="222"/>
      <c r="O36" s="222"/>
      <c r="P36" s="222"/>
      <c r="Q36" s="223"/>
    </row>
    <row r="37" spans="1:18" x14ac:dyDescent="0.2">
      <c r="B37" s="234" t="s">
        <v>157</v>
      </c>
      <c r="C37" s="235"/>
      <c r="D37" s="235"/>
      <c r="E37" s="235"/>
      <c r="F37" s="235"/>
      <c r="G37" s="235"/>
      <c r="H37" s="235"/>
      <c r="I37" s="218"/>
      <c r="J37" s="236" t="s">
        <v>158</v>
      </c>
      <c r="K37" s="236"/>
      <c r="L37" s="236"/>
      <c r="M37" s="236"/>
      <c r="N37" s="236"/>
      <c r="O37" s="236"/>
      <c r="P37" s="236"/>
      <c r="Q37" s="219"/>
      <c r="R37" s="220" t="s">
        <v>159</v>
      </c>
    </row>
    <row r="38" spans="1:18" x14ac:dyDescent="0.2">
      <c r="B38" s="221"/>
      <c r="C38" s="222"/>
      <c r="D38" s="222"/>
      <c r="E38" s="222"/>
      <c r="F38" s="222"/>
      <c r="G38" s="222"/>
      <c r="H38" s="222"/>
      <c r="I38" s="222"/>
      <c r="J38" s="222"/>
      <c r="K38" s="222"/>
      <c r="L38" s="222"/>
      <c r="M38" s="222"/>
      <c r="N38" s="222"/>
      <c r="O38" s="222"/>
      <c r="P38" s="222"/>
      <c r="Q38" s="223"/>
    </row>
    <row r="39" spans="1:18" ht="13.5" thickBot="1" x14ac:dyDescent="0.25">
      <c r="B39" s="224" t="s">
        <v>160</v>
      </c>
      <c r="C39" s="225"/>
      <c r="D39" s="225"/>
      <c r="E39" s="225"/>
      <c r="F39" s="225"/>
      <c r="G39" s="225"/>
      <c r="H39" s="225"/>
      <c r="I39" s="225"/>
      <c r="J39" s="226" t="s">
        <v>161</v>
      </c>
      <c r="K39" s="226"/>
      <c r="L39" s="226"/>
      <c r="M39" s="226"/>
      <c r="N39" s="226"/>
      <c r="O39" s="226"/>
      <c r="P39" s="226"/>
      <c r="Q39" s="227"/>
      <c r="R39" s="220" t="s">
        <v>162</v>
      </c>
    </row>
  </sheetData>
  <mergeCells count="29">
    <mergeCell ref="B1:Q1"/>
    <mergeCell ref="B2:Q2"/>
    <mergeCell ref="B4:R4"/>
    <mergeCell ref="B5:R5"/>
    <mergeCell ref="A8:A16"/>
    <mergeCell ref="B8:R8"/>
    <mergeCell ref="H14:Q14"/>
    <mergeCell ref="B15:R15"/>
    <mergeCell ref="C16:I16"/>
    <mergeCell ref="K16:Q16"/>
    <mergeCell ref="S8:S16"/>
    <mergeCell ref="C9:Q9"/>
    <mergeCell ref="B10:R10"/>
    <mergeCell ref="C11:G11"/>
    <mergeCell ref="H11:L11"/>
    <mergeCell ref="M11:Q11"/>
    <mergeCell ref="B12:R12"/>
    <mergeCell ref="C13:L13"/>
    <mergeCell ref="M13:R13"/>
    <mergeCell ref="B14:G14"/>
    <mergeCell ref="B38:Q38"/>
    <mergeCell ref="B39:I39"/>
    <mergeCell ref="J39:Q39"/>
    <mergeCell ref="B30:Q30"/>
    <mergeCell ref="B34:Q34"/>
    <mergeCell ref="B35:Q35"/>
    <mergeCell ref="B36:Q36"/>
    <mergeCell ref="B37:H37"/>
    <mergeCell ref="J37:P37"/>
  </mergeCells>
  <pageMargins left="0.75" right="0.75" top="1" bottom="1" header="0.5" footer="0.5"/>
  <pageSetup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pageSetUpPr fitToPage="1"/>
  </sheetPr>
  <dimension ref="A1:L56"/>
  <sheetViews>
    <sheetView showGridLines="0" workbookViewId="0">
      <selection activeCell="K50" sqref="K50"/>
    </sheetView>
  </sheetViews>
  <sheetFormatPr defaultRowHeight="12.75" x14ac:dyDescent="0.2"/>
  <cols>
    <col min="1" max="1" width="11.5703125" customWidth="1"/>
    <col min="2" max="2" width="7.5703125" customWidth="1"/>
    <col min="3" max="3" width="33.42578125" style="151" customWidth="1"/>
    <col min="4" max="6" width="11.28515625" customWidth="1"/>
    <col min="7" max="7" width="12.28515625" bestFit="1" customWidth="1"/>
    <col min="8" max="8" width="11.28515625" customWidth="1"/>
    <col min="9" max="9" width="14.85546875" style="86" customWidth="1"/>
    <col min="256" max="256" width="6.140625" customWidth="1"/>
    <col min="257" max="257" width="7.5703125" customWidth="1"/>
    <col min="258" max="258" width="29.85546875" customWidth="1"/>
    <col min="259" max="259" width="1.42578125" customWidth="1"/>
    <col min="260" max="260" width="10.42578125" customWidth="1"/>
    <col min="261" max="261" width="9.42578125" customWidth="1"/>
    <col min="262" max="262" width="10.85546875" customWidth="1"/>
    <col min="263" max="263" width="13.5703125" customWidth="1"/>
    <col min="264" max="264" width="11" customWidth="1"/>
    <col min="265" max="265" width="21.85546875" bestFit="1" customWidth="1"/>
    <col min="512" max="512" width="6.140625" customWidth="1"/>
    <col min="513" max="513" width="7.5703125" customWidth="1"/>
    <col min="514" max="514" width="29.85546875" customWidth="1"/>
    <col min="515" max="515" width="1.42578125" customWidth="1"/>
    <col min="516" max="516" width="10.42578125" customWidth="1"/>
    <col min="517" max="517" width="9.42578125" customWidth="1"/>
    <col min="518" max="518" width="10.85546875" customWidth="1"/>
    <col min="519" max="519" width="13.5703125" customWidth="1"/>
    <col min="520" max="520" width="11" customWidth="1"/>
    <col min="521" max="521" width="21.85546875" bestFit="1" customWidth="1"/>
    <col min="768" max="768" width="6.140625" customWidth="1"/>
    <col min="769" max="769" width="7.5703125" customWidth="1"/>
    <col min="770" max="770" width="29.85546875" customWidth="1"/>
    <col min="771" max="771" width="1.42578125" customWidth="1"/>
    <col min="772" max="772" width="10.42578125" customWidth="1"/>
    <col min="773" max="773" width="9.42578125" customWidth="1"/>
    <col min="774" max="774" width="10.85546875" customWidth="1"/>
    <col min="775" max="775" width="13.5703125" customWidth="1"/>
    <col min="776" max="776" width="11" customWidth="1"/>
    <col min="777" max="777" width="21.85546875" bestFit="1" customWidth="1"/>
    <col min="1024" max="1024" width="6.140625" customWidth="1"/>
    <col min="1025" max="1025" width="7.5703125" customWidth="1"/>
    <col min="1026" max="1026" width="29.85546875" customWidth="1"/>
    <col min="1027" max="1027" width="1.42578125" customWidth="1"/>
    <col min="1028" max="1028" width="10.42578125" customWidth="1"/>
    <col min="1029" max="1029" width="9.42578125" customWidth="1"/>
    <col min="1030" max="1030" width="10.85546875" customWidth="1"/>
    <col min="1031" max="1031" width="13.5703125" customWidth="1"/>
    <col min="1032" max="1032" width="11" customWidth="1"/>
    <col min="1033" max="1033" width="21.85546875" bestFit="1" customWidth="1"/>
    <col min="1280" max="1280" width="6.140625" customWidth="1"/>
    <col min="1281" max="1281" width="7.5703125" customWidth="1"/>
    <col min="1282" max="1282" width="29.85546875" customWidth="1"/>
    <col min="1283" max="1283" width="1.42578125" customWidth="1"/>
    <col min="1284" max="1284" width="10.42578125" customWidth="1"/>
    <col min="1285" max="1285" width="9.42578125" customWidth="1"/>
    <col min="1286" max="1286" width="10.85546875" customWidth="1"/>
    <col min="1287" max="1287" width="13.5703125" customWidth="1"/>
    <col min="1288" max="1288" width="11" customWidth="1"/>
    <col min="1289" max="1289" width="21.85546875" bestFit="1" customWidth="1"/>
    <col min="1536" max="1536" width="6.140625" customWidth="1"/>
    <col min="1537" max="1537" width="7.5703125" customWidth="1"/>
    <col min="1538" max="1538" width="29.85546875" customWidth="1"/>
    <col min="1539" max="1539" width="1.42578125" customWidth="1"/>
    <col min="1540" max="1540" width="10.42578125" customWidth="1"/>
    <col min="1541" max="1541" width="9.42578125" customWidth="1"/>
    <col min="1542" max="1542" width="10.85546875" customWidth="1"/>
    <col min="1543" max="1543" width="13.5703125" customWidth="1"/>
    <col min="1544" max="1544" width="11" customWidth="1"/>
    <col min="1545" max="1545" width="21.85546875" bestFit="1" customWidth="1"/>
    <col min="1792" max="1792" width="6.140625" customWidth="1"/>
    <col min="1793" max="1793" width="7.5703125" customWidth="1"/>
    <col min="1794" max="1794" width="29.85546875" customWidth="1"/>
    <col min="1795" max="1795" width="1.42578125" customWidth="1"/>
    <col min="1796" max="1796" width="10.42578125" customWidth="1"/>
    <col min="1797" max="1797" width="9.42578125" customWidth="1"/>
    <col min="1798" max="1798" width="10.85546875" customWidth="1"/>
    <col min="1799" max="1799" width="13.5703125" customWidth="1"/>
    <col min="1800" max="1800" width="11" customWidth="1"/>
    <col min="1801" max="1801" width="21.85546875" bestFit="1" customWidth="1"/>
    <col min="2048" max="2048" width="6.140625" customWidth="1"/>
    <col min="2049" max="2049" width="7.5703125" customWidth="1"/>
    <col min="2050" max="2050" width="29.85546875" customWidth="1"/>
    <col min="2051" max="2051" width="1.42578125" customWidth="1"/>
    <col min="2052" max="2052" width="10.42578125" customWidth="1"/>
    <col min="2053" max="2053" width="9.42578125" customWidth="1"/>
    <col min="2054" max="2054" width="10.85546875" customWidth="1"/>
    <col min="2055" max="2055" width="13.5703125" customWidth="1"/>
    <col min="2056" max="2056" width="11" customWidth="1"/>
    <col min="2057" max="2057" width="21.85546875" bestFit="1" customWidth="1"/>
    <col min="2304" max="2304" width="6.140625" customWidth="1"/>
    <col min="2305" max="2305" width="7.5703125" customWidth="1"/>
    <col min="2306" max="2306" width="29.85546875" customWidth="1"/>
    <col min="2307" max="2307" width="1.42578125" customWidth="1"/>
    <col min="2308" max="2308" width="10.42578125" customWidth="1"/>
    <col min="2309" max="2309" width="9.42578125" customWidth="1"/>
    <col min="2310" max="2310" width="10.85546875" customWidth="1"/>
    <col min="2311" max="2311" width="13.5703125" customWidth="1"/>
    <col min="2312" max="2312" width="11" customWidth="1"/>
    <col min="2313" max="2313" width="21.85546875" bestFit="1" customWidth="1"/>
    <col min="2560" max="2560" width="6.140625" customWidth="1"/>
    <col min="2561" max="2561" width="7.5703125" customWidth="1"/>
    <col min="2562" max="2562" width="29.85546875" customWidth="1"/>
    <col min="2563" max="2563" width="1.42578125" customWidth="1"/>
    <col min="2564" max="2564" width="10.42578125" customWidth="1"/>
    <col min="2565" max="2565" width="9.42578125" customWidth="1"/>
    <col min="2566" max="2566" width="10.85546875" customWidth="1"/>
    <col min="2567" max="2567" width="13.5703125" customWidth="1"/>
    <col min="2568" max="2568" width="11" customWidth="1"/>
    <col min="2569" max="2569" width="21.85546875" bestFit="1" customWidth="1"/>
    <col min="2816" max="2816" width="6.140625" customWidth="1"/>
    <col min="2817" max="2817" width="7.5703125" customWidth="1"/>
    <col min="2818" max="2818" width="29.85546875" customWidth="1"/>
    <col min="2819" max="2819" width="1.42578125" customWidth="1"/>
    <col min="2820" max="2820" width="10.42578125" customWidth="1"/>
    <col min="2821" max="2821" width="9.42578125" customWidth="1"/>
    <col min="2822" max="2822" width="10.85546875" customWidth="1"/>
    <col min="2823" max="2823" width="13.5703125" customWidth="1"/>
    <col min="2824" max="2824" width="11" customWidth="1"/>
    <col min="2825" max="2825" width="21.85546875" bestFit="1" customWidth="1"/>
    <col min="3072" max="3072" width="6.140625" customWidth="1"/>
    <col min="3073" max="3073" width="7.5703125" customWidth="1"/>
    <col min="3074" max="3074" width="29.85546875" customWidth="1"/>
    <col min="3075" max="3075" width="1.42578125" customWidth="1"/>
    <col min="3076" max="3076" width="10.42578125" customWidth="1"/>
    <col min="3077" max="3077" width="9.42578125" customWidth="1"/>
    <col min="3078" max="3078" width="10.85546875" customWidth="1"/>
    <col min="3079" max="3079" width="13.5703125" customWidth="1"/>
    <col min="3080" max="3080" width="11" customWidth="1"/>
    <col min="3081" max="3081" width="21.85546875" bestFit="1" customWidth="1"/>
    <col min="3328" max="3328" width="6.140625" customWidth="1"/>
    <col min="3329" max="3329" width="7.5703125" customWidth="1"/>
    <col min="3330" max="3330" width="29.85546875" customWidth="1"/>
    <col min="3331" max="3331" width="1.42578125" customWidth="1"/>
    <col min="3332" max="3332" width="10.42578125" customWidth="1"/>
    <col min="3333" max="3333" width="9.42578125" customWidth="1"/>
    <col min="3334" max="3334" width="10.85546875" customWidth="1"/>
    <col min="3335" max="3335" width="13.5703125" customWidth="1"/>
    <col min="3336" max="3336" width="11" customWidth="1"/>
    <col min="3337" max="3337" width="21.85546875" bestFit="1" customWidth="1"/>
    <col min="3584" max="3584" width="6.140625" customWidth="1"/>
    <col min="3585" max="3585" width="7.5703125" customWidth="1"/>
    <col min="3586" max="3586" width="29.85546875" customWidth="1"/>
    <col min="3587" max="3587" width="1.42578125" customWidth="1"/>
    <col min="3588" max="3588" width="10.42578125" customWidth="1"/>
    <col min="3589" max="3589" width="9.42578125" customWidth="1"/>
    <col min="3590" max="3590" width="10.85546875" customWidth="1"/>
    <col min="3591" max="3591" width="13.5703125" customWidth="1"/>
    <col min="3592" max="3592" width="11" customWidth="1"/>
    <col min="3593" max="3593" width="21.85546875" bestFit="1" customWidth="1"/>
    <col min="3840" max="3840" width="6.140625" customWidth="1"/>
    <col min="3841" max="3841" width="7.5703125" customWidth="1"/>
    <col min="3842" max="3842" width="29.85546875" customWidth="1"/>
    <col min="3843" max="3843" width="1.42578125" customWidth="1"/>
    <col min="3844" max="3844" width="10.42578125" customWidth="1"/>
    <col min="3845" max="3845" width="9.42578125" customWidth="1"/>
    <col min="3846" max="3846" width="10.85546875" customWidth="1"/>
    <col min="3847" max="3847" width="13.5703125" customWidth="1"/>
    <col min="3848" max="3848" width="11" customWidth="1"/>
    <col min="3849" max="3849" width="21.85546875" bestFit="1" customWidth="1"/>
    <col min="4096" max="4096" width="6.140625" customWidth="1"/>
    <col min="4097" max="4097" width="7.5703125" customWidth="1"/>
    <col min="4098" max="4098" width="29.85546875" customWidth="1"/>
    <col min="4099" max="4099" width="1.42578125" customWidth="1"/>
    <col min="4100" max="4100" width="10.42578125" customWidth="1"/>
    <col min="4101" max="4101" width="9.42578125" customWidth="1"/>
    <col min="4102" max="4102" width="10.85546875" customWidth="1"/>
    <col min="4103" max="4103" width="13.5703125" customWidth="1"/>
    <col min="4104" max="4104" width="11" customWidth="1"/>
    <col min="4105" max="4105" width="21.85546875" bestFit="1" customWidth="1"/>
    <col min="4352" max="4352" width="6.140625" customWidth="1"/>
    <col min="4353" max="4353" width="7.5703125" customWidth="1"/>
    <col min="4354" max="4354" width="29.85546875" customWidth="1"/>
    <col min="4355" max="4355" width="1.42578125" customWidth="1"/>
    <col min="4356" max="4356" width="10.42578125" customWidth="1"/>
    <col min="4357" max="4357" width="9.42578125" customWidth="1"/>
    <col min="4358" max="4358" width="10.85546875" customWidth="1"/>
    <col min="4359" max="4359" width="13.5703125" customWidth="1"/>
    <col min="4360" max="4360" width="11" customWidth="1"/>
    <col min="4361" max="4361" width="21.85546875" bestFit="1" customWidth="1"/>
    <col min="4608" max="4608" width="6.140625" customWidth="1"/>
    <col min="4609" max="4609" width="7.5703125" customWidth="1"/>
    <col min="4610" max="4610" width="29.85546875" customWidth="1"/>
    <col min="4611" max="4611" width="1.42578125" customWidth="1"/>
    <col min="4612" max="4612" width="10.42578125" customWidth="1"/>
    <col min="4613" max="4613" width="9.42578125" customWidth="1"/>
    <col min="4614" max="4614" width="10.85546875" customWidth="1"/>
    <col min="4615" max="4615" width="13.5703125" customWidth="1"/>
    <col min="4616" max="4616" width="11" customWidth="1"/>
    <col min="4617" max="4617" width="21.85546875" bestFit="1" customWidth="1"/>
    <col min="4864" max="4864" width="6.140625" customWidth="1"/>
    <col min="4865" max="4865" width="7.5703125" customWidth="1"/>
    <col min="4866" max="4866" width="29.85546875" customWidth="1"/>
    <col min="4867" max="4867" width="1.42578125" customWidth="1"/>
    <col min="4868" max="4868" width="10.42578125" customWidth="1"/>
    <col min="4869" max="4869" width="9.42578125" customWidth="1"/>
    <col min="4870" max="4870" width="10.85546875" customWidth="1"/>
    <col min="4871" max="4871" width="13.5703125" customWidth="1"/>
    <col min="4872" max="4872" width="11" customWidth="1"/>
    <col min="4873" max="4873" width="21.85546875" bestFit="1" customWidth="1"/>
    <col min="5120" max="5120" width="6.140625" customWidth="1"/>
    <col min="5121" max="5121" width="7.5703125" customWidth="1"/>
    <col min="5122" max="5122" width="29.85546875" customWidth="1"/>
    <col min="5123" max="5123" width="1.42578125" customWidth="1"/>
    <col min="5124" max="5124" width="10.42578125" customWidth="1"/>
    <col min="5125" max="5125" width="9.42578125" customWidth="1"/>
    <col min="5126" max="5126" width="10.85546875" customWidth="1"/>
    <col min="5127" max="5127" width="13.5703125" customWidth="1"/>
    <col min="5128" max="5128" width="11" customWidth="1"/>
    <col min="5129" max="5129" width="21.85546875" bestFit="1" customWidth="1"/>
    <col min="5376" max="5376" width="6.140625" customWidth="1"/>
    <col min="5377" max="5377" width="7.5703125" customWidth="1"/>
    <col min="5378" max="5378" width="29.85546875" customWidth="1"/>
    <col min="5379" max="5379" width="1.42578125" customWidth="1"/>
    <col min="5380" max="5380" width="10.42578125" customWidth="1"/>
    <col min="5381" max="5381" width="9.42578125" customWidth="1"/>
    <col min="5382" max="5382" width="10.85546875" customWidth="1"/>
    <col min="5383" max="5383" width="13.5703125" customWidth="1"/>
    <col min="5384" max="5384" width="11" customWidth="1"/>
    <col min="5385" max="5385" width="21.85546875" bestFit="1" customWidth="1"/>
    <col min="5632" max="5632" width="6.140625" customWidth="1"/>
    <col min="5633" max="5633" width="7.5703125" customWidth="1"/>
    <col min="5634" max="5634" width="29.85546875" customWidth="1"/>
    <col min="5635" max="5635" width="1.42578125" customWidth="1"/>
    <col min="5636" max="5636" width="10.42578125" customWidth="1"/>
    <col min="5637" max="5637" width="9.42578125" customWidth="1"/>
    <col min="5638" max="5638" width="10.85546875" customWidth="1"/>
    <col min="5639" max="5639" width="13.5703125" customWidth="1"/>
    <col min="5640" max="5640" width="11" customWidth="1"/>
    <col min="5641" max="5641" width="21.85546875" bestFit="1" customWidth="1"/>
    <col min="5888" max="5888" width="6.140625" customWidth="1"/>
    <col min="5889" max="5889" width="7.5703125" customWidth="1"/>
    <col min="5890" max="5890" width="29.85546875" customWidth="1"/>
    <col min="5891" max="5891" width="1.42578125" customWidth="1"/>
    <col min="5892" max="5892" width="10.42578125" customWidth="1"/>
    <col min="5893" max="5893" width="9.42578125" customWidth="1"/>
    <col min="5894" max="5894" width="10.85546875" customWidth="1"/>
    <col min="5895" max="5895" width="13.5703125" customWidth="1"/>
    <col min="5896" max="5896" width="11" customWidth="1"/>
    <col min="5897" max="5897" width="21.85546875" bestFit="1" customWidth="1"/>
    <col min="6144" max="6144" width="6.140625" customWidth="1"/>
    <col min="6145" max="6145" width="7.5703125" customWidth="1"/>
    <col min="6146" max="6146" width="29.85546875" customWidth="1"/>
    <col min="6147" max="6147" width="1.42578125" customWidth="1"/>
    <col min="6148" max="6148" width="10.42578125" customWidth="1"/>
    <col min="6149" max="6149" width="9.42578125" customWidth="1"/>
    <col min="6150" max="6150" width="10.85546875" customWidth="1"/>
    <col min="6151" max="6151" width="13.5703125" customWidth="1"/>
    <col min="6152" max="6152" width="11" customWidth="1"/>
    <col min="6153" max="6153" width="21.85546875" bestFit="1" customWidth="1"/>
    <col min="6400" max="6400" width="6.140625" customWidth="1"/>
    <col min="6401" max="6401" width="7.5703125" customWidth="1"/>
    <col min="6402" max="6402" width="29.85546875" customWidth="1"/>
    <col min="6403" max="6403" width="1.42578125" customWidth="1"/>
    <col min="6404" max="6404" width="10.42578125" customWidth="1"/>
    <col min="6405" max="6405" width="9.42578125" customWidth="1"/>
    <col min="6406" max="6406" width="10.85546875" customWidth="1"/>
    <col min="6407" max="6407" width="13.5703125" customWidth="1"/>
    <col min="6408" max="6408" width="11" customWidth="1"/>
    <col min="6409" max="6409" width="21.85546875" bestFit="1" customWidth="1"/>
    <col min="6656" max="6656" width="6.140625" customWidth="1"/>
    <col min="6657" max="6657" width="7.5703125" customWidth="1"/>
    <col min="6658" max="6658" width="29.85546875" customWidth="1"/>
    <col min="6659" max="6659" width="1.42578125" customWidth="1"/>
    <col min="6660" max="6660" width="10.42578125" customWidth="1"/>
    <col min="6661" max="6661" width="9.42578125" customWidth="1"/>
    <col min="6662" max="6662" width="10.85546875" customWidth="1"/>
    <col min="6663" max="6663" width="13.5703125" customWidth="1"/>
    <col min="6664" max="6664" width="11" customWidth="1"/>
    <col min="6665" max="6665" width="21.85546875" bestFit="1" customWidth="1"/>
    <col min="6912" max="6912" width="6.140625" customWidth="1"/>
    <col min="6913" max="6913" width="7.5703125" customWidth="1"/>
    <col min="6914" max="6914" width="29.85546875" customWidth="1"/>
    <col min="6915" max="6915" width="1.42578125" customWidth="1"/>
    <col min="6916" max="6916" width="10.42578125" customWidth="1"/>
    <col min="6917" max="6917" width="9.42578125" customWidth="1"/>
    <col min="6918" max="6918" width="10.85546875" customWidth="1"/>
    <col min="6919" max="6919" width="13.5703125" customWidth="1"/>
    <col min="6920" max="6920" width="11" customWidth="1"/>
    <col min="6921" max="6921" width="21.85546875" bestFit="1" customWidth="1"/>
    <col min="7168" max="7168" width="6.140625" customWidth="1"/>
    <col min="7169" max="7169" width="7.5703125" customWidth="1"/>
    <col min="7170" max="7170" width="29.85546875" customWidth="1"/>
    <col min="7171" max="7171" width="1.42578125" customWidth="1"/>
    <col min="7172" max="7172" width="10.42578125" customWidth="1"/>
    <col min="7173" max="7173" width="9.42578125" customWidth="1"/>
    <col min="7174" max="7174" width="10.85546875" customWidth="1"/>
    <col min="7175" max="7175" width="13.5703125" customWidth="1"/>
    <col min="7176" max="7176" width="11" customWidth="1"/>
    <col min="7177" max="7177" width="21.85546875" bestFit="1" customWidth="1"/>
    <col min="7424" max="7424" width="6.140625" customWidth="1"/>
    <col min="7425" max="7425" width="7.5703125" customWidth="1"/>
    <col min="7426" max="7426" width="29.85546875" customWidth="1"/>
    <col min="7427" max="7427" width="1.42578125" customWidth="1"/>
    <col min="7428" max="7428" width="10.42578125" customWidth="1"/>
    <col min="7429" max="7429" width="9.42578125" customWidth="1"/>
    <col min="7430" max="7430" width="10.85546875" customWidth="1"/>
    <col min="7431" max="7431" width="13.5703125" customWidth="1"/>
    <col min="7432" max="7432" width="11" customWidth="1"/>
    <col min="7433" max="7433" width="21.85546875" bestFit="1" customWidth="1"/>
    <col min="7680" max="7680" width="6.140625" customWidth="1"/>
    <col min="7681" max="7681" width="7.5703125" customWidth="1"/>
    <col min="7682" max="7682" width="29.85546875" customWidth="1"/>
    <col min="7683" max="7683" width="1.42578125" customWidth="1"/>
    <col min="7684" max="7684" width="10.42578125" customWidth="1"/>
    <col min="7685" max="7685" width="9.42578125" customWidth="1"/>
    <col min="7686" max="7686" width="10.85546875" customWidth="1"/>
    <col min="7687" max="7687" width="13.5703125" customWidth="1"/>
    <col min="7688" max="7688" width="11" customWidth="1"/>
    <col min="7689" max="7689" width="21.85546875" bestFit="1" customWidth="1"/>
    <col min="7936" max="7936" width="6.140625" customWidth="1"/>
    <col min="7937" max="7937" width="7.5703125" customWidth="1"/>
    <col min="7938" max="7938" width="29.85546875" customWidth="1"/>
    <col min="7939" max="7939" width="1.42578125" customWidth="1"/>
    <col min="7940" max="7940" width="10.42578125" customWidth="1"/>
    <col min="7941" max="7941" width="9.42578125" customWidth="1"/>
    <col min="7942" max="7942" width="10.85546875" customWidth="1"/>
    <col min="7943" max="7943" width="13.5703125" customWidth="1"/>
    <col min="7944" max="7944" width="11" customWidth="1"/>
    <col min="7945" max="7945" width="21.85546875" bestFit="1" customWidth="1"/>
    <col min="8192" max="8192" width="6.140625" customWidth="1"/>
    <col min="8193" max="8193" width="7.5703125" customWidth="1"/>
    <col min="8194" max="8194" width="29.85546875" customWidth="1"/>
    <col min="8195" max="8195" width="1.42578125" customWidth="1"/>
    <col min="8196" max="8196" width="10.42578125" customWidth="1"/>
    <col min="8197" max="8197" width="9.42578125" customWidth="1"/>
    <col min="8198" max="8198" width="10.85546875" customWidth="1"/>
    <col min="8199" max="8199" width="13.5703125" customWidth="1"/>
    <col min="8200" max="8200" width="11" customWidth="1"/>
    <col min="8201" max="8201" width="21.85546875" bestFit="1" customWidth="1"/>
    <col min="8448" max="8448" width="6.140625" customWidth="1"/>
    <col min="8449" max="8449" width="7.5703125" customWidth="1"/>
    <col min="8450" max="8450" width="29.85546875" customWidth="1"/>
    <col min="8451" max="8451" width="1.42578125" customWidth="1"/>
    <col min="8452" max="8452" width="10.42578125" customWidth="1"/>
    <col min="8453" max="8453" width="9.42578125" customWidth="1"/>
    <col min="8454" max="8454" width="10.85546875" customWidth="1"/>
    <col min="8455" max="8455" width="13.5703125" customWidth="1"/>
    <col min="8456" max="8456" width="11" customWidth="1"/>
    <col min="8457" max="8457" width="21.85546875" bestFit="1" customWidth="1"/>
    <col min="8704" max="8704" width="6.140625" customWidth="1"/>
    <col min="8705" max="8705" width="7.5703125" customWidth="1"/>
    <col min="8706" max="8706" width="29.85546875" customWidth="1"/>
    <col min="8707" max="8707" width="1.42578125" customWidth="1"/>
    <col min="8708" max="8708" width="10.42578125" customWidth="1"/>
    <col min="8709" max="8709" width="9.42578125" customWidth="1"/>
    <col min="8710" max="8710" width="10.85546875" customWidth="1"/>
    <col min="8711" max="8711" width="13.5703125" customWidth="1"/>
    <col min="8712" max="8712" width="11" customWidth="1"/>
    <col min="8713" max="8713" width="21.85546875" bestFit="1" customWidth="1"/>
    <col min="8960" max="8960" width="6.140625" customWidth="1"/>
    <col min="8961" max="8961" width="7.5703125" customWidth="1"/>
    <col min="8962" max="8962" width="29.85546875" customWidth="1"/>
    <col min="8963" max="8963" width="1.42578125" customWidth="1"/>
    <col min="8964" max="8964" width="10.42578125" customWidth="1"/>
    <col min="8965" max="8965" width="9.42578125" customWidth="1"/>
    <col min="8966" max="8966" width="10.85546875" customWidth="1"/>
    <col min="8967" max="8967" width="13.5703125" customWidth="1"/>
    <col min="8968" max="8968" width="11" customWidth="1"/>
    <col min="8969" max="8969" width="21.85546875" bestFit="1" customWidth="1"/>
    <col min="9216" max="9216" width="6.140625" customWidth="1"/>
    <col min="9217" max="9217" width="7.5703125" customWidth="1"/>
    <col min="9218" max="9218" width="29.85546875" customWidth="1"/>
    <col min="9219" max="9219" width="1.42578125" customWidth="1"/>
    <col min="9220" max="9220" width="10.42578125" customWidth="1"/>
    <col min="9221" max="9221" width="9.42578125" customWidth="1"/>
    <col min="9222" max="9222" width="10.85546875" customWidth="1"/>
    <col min="9223" max="9223" width="13.5703125" customWidth="1"/>
    <col min="9224" max="9224" width="11" customWidth="1"/>
    <col min="9225" max="9225" width="21.85546875" bestFit="1" customWidth="1"/>
    <col min="9472" max="9472" width="6.140625" customWidth="1"/>
    <col min="9473" max="9473" width="7.5703125" customWidth="1"/>
    <col min="9474" max="9474" width="29.85546875" customWidth="1"/>
    <col min="9475" max="9475" width="1.42578125" customWidth="1"/>
    <col min="9476" max="9476" width="10.42578125" customWidth="1"/>
    <col min="9477" max="9477" width="9.42578125" customWidth="1"/>
    <col min="9478" max="9478" width="10.85546875" customWidth="1"/>
    <col min="9479" max="9479" width="13.5703125" customWidth="1"/>
    <col min="9480" max="9480" width="11" customWidth="1"/>
    <col min="9481" max="9481" width="21.85546875" bestFit="1" customWidth="1"/>
    <col min="9728" max="9728" width="6.140625" customWidth="1"/>
    <col min="9729" max="9729" width="7.5703125" customWidth="1"/>
    <col min="9730" max="9730" width="29.85546875" customWidth="1"/>
    <col min="9731" max="9731" width="1.42578125" customWidth="1"/>
    <col min="9732" max="9732" width="10.42578125" customWidth="1"/>
    <col min="9733" max="9733" width="9.42578125" customWidth="1"/>
    <col min="9734" max="9734" width="10.85546875" customWidth="1"/>
    <col min="9735" max="9735" width="13.5703125" customWidth="1"/>
    <col min="9736" max="9736" width="11" customWidth="1"/>
    <col min="9737" max="9737" width="21.85546875" bestFit="1" customWidth="1"/>
    <col min="9984" max="9984" width="6.140625" customWidth="1"/>
    <col min="9985" max="9985" width="7.5703125" customWidth="1"/>
    <col min="9986" max="9986" width="29.85546875" customWidth="1"/>
    <col min="9987" max="9987" width="1.42578125" customWidth="1"/>
    <col min="9988" max="9988" width="10.42578125" customWidth="1"/>
    <col min="9989" max="9989" width="9.42578125" customWidth="1"/>
    <col min="9990" max="9990" width="10.85546875" customWidth="1"/>
    <col min="9991" max="9991" width="13.5703125" customWidth="1"/>
    <col min="9992" max="9992" width="11" customWidth="1"/>
    <col min="9993" max="9993" width="21.85546875" bestFit="1" customWidth="1"/>
    <col min="10240" max="10240" width="6.140625" customWidth="1"/>
    <col min="10241" max="10241" width="7.5703125" customWidth="1"/>
    <col min="10242" max="10242" width="29.85546875" customWidth="1"/>
    <col min="10243" max="10243" width="1.42578125" customWidth="1"/>
    <col min="10244" max="10244" width="10.42578125" customWidth="1"/>
    <col min="10245" max="10245" width="9.42578125" customWidth="1"/>
    <col min="10246" max="10246" width="10.85546875" customWidth="1"/>
    <col min="10247" max="10247" width="13.5703125" customWidth="1"/>
    <col min="10248" max="10248" width="11" customWidth="1"/>
    <col min="10249" max="10249" width="21.85546875" bestFit="1" customWidth="1"/>
    <col min="10496" max="10496" width="6.140625" customWidth="1"/>
    <col min="10497" max="10497" width="7.5703125" customWidth="1"/>
    <col min="10498" max="10498" width="29.85546875" customWidth="1"/>
    <col min="10499" max="10499" width="1.42578125" customWidth="1"/>
    <col min="10500" max="10500" width="10.42578125" customWidth="1"/>
    <col min="10501" max="10501" width="9.42578125" customWidth="1"/>
    <col min="10502" max="10502" width="10.85546875" customWidth="1"/>
    <col min="10503" max="10503" width="13.5703125" customWidth="1"/>
    <col min="10504" max="10504" width="11" customWidth="1"/>
    <col min="10505" max="10505" width="21.85546875" bestFit="1" customWidth="1"/>
    <col min="10752" max="10752" width="6.140625" customWidth="1"/>
    <col min="10753" max="10753" width="7.5703125" customWidth="1"/>
    <col min="10754" max="10754" width="29.85546875" customWidth="1"/>
    <col min="10755" max="10755" width="1.42578125" customWidth="1"/>
    <col min="10756" max="10756" width="10.42578125" customWidth="1"/>
    <col min="10757" max="10757" width="9.42578125" customWidth="1"/>
    <col min="10758" max="10758" width="10.85546875" customWidth="1"/>
    <col min="10759" max="10759" width="13.5703125" customWidth="1"/>
    <col min="10760" max="10760" width="11" customWidth="1"/>
    <col min="10761" max="10761" width="21.85546875" bestFit="1" customWidth="1"/>
    <col min="11008" max="11008" width="6.140625" customWidth="1"/>
    <col min="11009" max="11009" width="7.5703125" customWidth="1"/>
    <col min="11010" max="11010" width="29.85546875" customWidth="1"/>
    <col min="11011" max="11011" width="1.42578125" customWidth="1"/>
    <col min="11012" max="11012" width="10.42578125" customWidth="1"/>
    <col min="11013" max="11013" width="9.42578125" customWidth="1"/>
    <col min="11014" max="11014" width="10.85546875" customWidth="1"/>
    <col min="11015" max="11015" width="13.5703125" customWidth="1"/>
    <col min="11016" max="11016" width="11" customWidth="1"/>
    <col min="11017" max="11017" width="21.85546875" bestFit="1" customWidth="1"/>
    <col min="11264" max="11264" width="6.140625" customWidth="1"/>
    <col min="11265" max="11265" width="7.5703125" customWidth="1"/>
    <col min="11266" max="11266" width="29.85546875" customWidth="1"/>
    <col min="11267" max="11267" width="1.42578125" customWidth="1"/>
    <col min="11268" max="11268" width="10.42578125" customWidth="1"/>
    <col min="11269" max="11269" width="9.42578125" customWidth="1"/>
    <col min="11270" max="11270" width="10.85546875" customWidth="1"/>
    <col min="11271" max="11271" width="13.5703125" customWidth="1"/>
    <col min="11272" max="11272" width="11" customWidth="1"/>
    <col min="11273" max="11273" width="21.85546875" bestFit="1" customWidth="1"/>
    <col min="11520" max="11520" width="6.140625" customWidth="1"/>
    <col min="11521" max="11521" width="7.5703125" customWidth="1"/>
    <col min="11522" max="11522" width="29.85546875" customWidth="1"/>
    <col min="11523" max="11523" width="1.42578125" customWidth="1"/>
    <col min="11524" max="11524" width="10.42578125" customWidth="1"/>
    <col min="11525" max="11525" width="9.42578125" customWidth="1"/>
    <col min="11526" max="11526" width="10.85546875" customWidth="1"/>
    <col min="11527" max="11527" width="13.5703125" customWidth="1"/>
    <col min="11528" max="11528" width="11" customWidth="1"/>
    <col min="11529" max="11529" width="21.85546875" bestFit="1" customWidth="1"/>
    <col min="11776" max="11776" width="6.140625" customWidth="1"/>
    <col min="11777" max="11777" width="7.5703125" customWidth="1"/>
    <col min="11778" max="11778" width="29.85546875" customWidth="1"/>
    <col min="11779" max="11779" width="1.42578125" customWidth="1"/>
    <col min="11780" max="11780" width="10.42578125" customWidth="1"/>
    <col min="11781" max="11781" width="9.42578125" customWidth="1"/>
    <col min="11782" max="11782" width="10.85546875" customWidth="1"/>
    <col min="11783" max="11783" width="13.5703125" customWidth="1"/>
    <col min="11784" max="11784" width="11" customWidth="1"/>
    <col min="11785" max="11785" width="21.85546875" bestFit="1" customWidth="1"/>
    <col min="12032" max="12032" width="6.140625" customWidth="1"/>
    <col min="12033" max="12033" width="7.5703125" customWidth="1"/>
    <col min="12034" max="12034" width="29.85546875" customWidth="1"/>
    <col min="12035" max="12035" width="1.42578125" customWidth="1"/>
    <col min="12036" max="12036" width="10.42578125" customWidth="1"/>
    <col min="12037" max="12037" width="9.42578125" customWidth="1"/>
    <col min="12038" max="12038" width="10.85546875" customWidth="1"/>
    <col min="12039" max="12039" width="13.5703125" customWidth="1"/>
    <col min="12040" max="12040" width="11" customWidth="1"/>
    <col min="12041" max="12041" width="21.85546875" bestFit="1" customWidth="1"/>
    <col min="12288" max="12288" width="6.140625" customWidth="1"/>
    <col min="12289" max="12289" width="7.5703125" customWidth="1"/>
    <col min="12290" max="12290" width="29.85546875" customWidth="1"/>
    <col min="12291" max="12291" width="1.42578125" customWidth="1"/>
    <col min="12292" max="12292" width="10.42578125" customWidth="1"/>
    <col min="12293" max="12293" width="9.42578125" customWidth="1"/>
    <col min="12294" max="12294" width="10.85546875" customWidth="1"/>
    <col min="12295" max="12295" width="13.5703125" customWidth="1"/>
    <col min="12296" max="12296" width="11" customWidth="1"/>
    <col min="12297" max="12297" width="21.85546875" bestFit="1" customWidth="1"/>
    <col min="12544" max="12544" width="6.140625" customWidth="1"/>
    <col min="12545" max="12545" width="7.5703125" customWidth="1"/>
    <col min="12546" max="12546" width="29.85546875" customWidth="1"/>
    <col min="12547" max="12547" width="1.42578125" customWidth="1"/>
    <col min="12548" max="12548" width="10.42578125" customWidth="1"/>
    <col min="12549" max="12549" width="9.42578125" customWidth="1"/>
    <col min="12550" max="12550" width="10.85546875" customWidth="1"/>
    <col min="12551" max="12551" width="13.5703125" customWidth="1"/>
    <col min="12552" max="12552" width="11" customWidth="1"/>
    <col min="12553" max="12553" width="21.85546875" bestFit="1" customWidth="1"/>
    <col min="12800" max="12800" width="6.140625" customWidth="1"/>
    <col min="12801" max="12801" width="7.5703125" customWidth="1"/>
    <col min="12802" max="12802" width="29.85546875" customWidth="1"/>
    <col min="12803" max="12803" width="1.42578125" customWidth="1"/>
    <col min="12804" max="12804" width="10.42578125" customWidth="1"/>
    <col min="12805" max="12805" width="9.42578125" customWidth="1"/>
    <col min="12806" max="12806" width="10.85546875" customWidth="1"/>
    <col min="12807" max="12807" width="13.5703125" customWidth="1"/>
    <col min="12808" max="12808" width="11" customWidth="1"/>
    <col min="12809" max="12809" width="21.85546875" bestFit="1" customWidth="1"/>
    <col min="13056" max="13056" width="6.140625" customWidth="1"/>
    <col min="13057" max="13057" width="7.5703125" customWidth="1"/>
    <col min="13058" max="13058" width="29.85546875" customWidth="1"/>
    <col min="13059" max="13059" width="1.42578125" customWidth="1"/>
    <col min="13060" max="13060" width="10.42578125" customWidth="1"/>
    <col min="13061" max="13061" width="9.42578125" customWidth="1"/>
    <col min="13062" max="13062" width="10.85546875" customWidth="1"/>
    <col min="13063" max="13063" width="13.5703125" customWidth="1"/>
    <col min="13064" max="13064" width="11" customWidth="1"/>
    <col min="13065" max="13065" width="21.85546875" bestFit="1" customWidth="1"/>
    <col min="13312" max="13312" width="6.140625" customWidth="1"/>
    <col min="13313" max="13313" width="7.5703125" customWidth="1"/>
    <col min="13314" max="13314" width="29.85546875" customWidth="1"/>
    <col min="13315" max="13315" width="1.42578125" customWidth="1"/>
    <col min="13316" max="13316" width="10.42578125" customWidth="1"/>
    <col min="13317" max="13317" width="9.42578125" customWidth="1"/>
    <col min="13318" max="13318" width="10.85546875" customWidth="1"/>
    <col min="13319" max="13319" width="13.5703125" customWidth="1"/>
    <col min="13320" max="13320" width="11" customWidth="1"/>
    <col min="13321" max="13321" width="21.85546875" bestFit="1" customWidth="1"/>
    <col min="13568" max="13568" width="6.140625" customWidth="1"/>
    <col min="13569" max="13569" width="7.5703125" customWidth="1"/>
    <col min="13570" max="13570" width="29.85546875" customWidth="1"/>
    <col min="13571" max="13571" width="1.42578125" customWidth="1"/>
    <col min="13572" max="13572" width="10.42578125" customWidth="1"/>
    <col min="13573" max="13573" width="9.42578125" customWidth="1"/>
    <col min="13574" max="13574" width="10.85546875" customWidth="1"/>
    <col min="13575" max="13575" width="13.5703125" customWidth="1"/>
    <col min="13576" max="13576" width="11" customWidth="1"/>
    <col min="13577" max="13577" width="21.85546875" bestFit="1" customWidth="1"/>
    <col min="13824" max="13824" width="6.140625" customWidth="1"/>
    <col min="13825" max="13825" width="7.5703125" customWidth="1"/>
    <col min="13826" max="13826" width="29.85546875" customWidth="1"/>
    <col min="13827" max="13827" width="1.42578125" customWidth="1"/>
    <col min="13828" max="13828" width="10.42578125" customWidth="1"/>
    <col min="13829" max="13829" width="9.42578125" customWidth="1"/>
    <col min="13830" max="13830" width="10.85546875" customWidth="1"/>
    <col min="13831" max="13831" width="13.5703125" customWidth="1"/>
    <col min="13832" max="13832" width="11" customWidth="1"/>
    <col min="13833" max="13833" width="21.85546875" bestFit="1" customWidth="1"/>
    <col min="14080" max="14080" width="6.140625" customWidth="1"/>
    <col min="14081" max="14081" width="7.5703125" customWidth="1"/>
    <col min="14082" max="14082" width="29.85546875" customWidth="1"/>
    <col min="14083" max="14083" width="1.42578125" customWidth="1"/>
    <col min="14084" max="14084" width="10.42578125" customWidth="1"/>
    <col min="14085" max="14085" width="9.42578125" customWidth="1"/>
    <col min="14086" max="14086" width="10.85546875" customWidth="1"/>
    <col min="14087" max="14087" width="13.5703125" customWidth="1"/>
    <col min="14088" max="14088" width="11" customWidth="1"/>
    <col min="14089" max="14089" width="21.85546875" bestFit="1" customWidth="1"/>
    <col min="14336" max="14336" width="6.140625" customWidth="1"/>
    <col min="14337" max="14337" width="7.5703125" customWidth="1"/>
    <col min="14338" max="14338" width="29.85546875" customWidth="1"/>
    <col min="14339" max="14339" width="1.42578125" customWidth="1"/>
    <col min="14340" max="14340" width="10.42578125" customWidth="1"/>
    <col min="14341" max="14341" width="9.42578125" customWidth="1"/>
    <col min="14342" max="14342" width="10.85546875" customWidth="1"/>
    <col min="14343" max="14343" width="13.5703125" customWidth="1"/>
    <col min="14344" max="14344" width="11" customWidth="1"/>
    <col min="14345" max="14345" width="21.85546875" bestFit="1" customWidth="1"/>
    <col min="14592" max="14592" width="6.140625" customWidth="1"/>
    <col min="14593" max="14593" width="7.5703125" customWidth="1"/>
    <col min="14594" max="14594" width="29.85546875" customWidth="1"/>
    <col min="14595" max="14595" width="1.42578125" customWidth="1"/>
    <col min="14596" max="14596" width="10.42578125" customWidth="1"/>
    <col min="14597" max="14597" width="9.42578125" customWidth="1"/>
    <col min="14598" max="14598" width="10.85546875" customWidth="1"/>
    <col min="14599" max="14599" width="13.5703125" customWidth="1"/>
    <col min="14600" max="14600" width="11" customWidth="1"/>
    <col min="14601" max="14601" width="21.85546875" bestFit="1" customWidth="1"/>
    <col min="14848" max="14848" width="6.140625" customWidth="1"/>
    <col min="14849" max="14849" width="7.5703125" customWidth="1"/>
    <col min="14850" max="14850" width="29.85546875" customWidth="1"/>
    <col min="14851" max="14851" width="1.42578125" customWidth="1"/>
    <col min="14852" max="14852" width="10.42578125" customWidth="1"/>
    <col min="14853" max="14853" width="9.42578125" customWidth="1"/>
    <col min="14854" max="14854" width="10.85546875" customWidth="1"/>
    <col min="14855" max="14855" width="13.5703125" customWidth="1"/>
    <col min="14856" max="14856" width="11" customWidth="1"/>
    <col min="14857" max="14857" width="21.85546875" bestFit="1" customWidth="1"/>
    <col min="15104" max="15104" width="6.140625" customWidth="1"/>
    <col min="15105" max="15105" width="7.5703125" customWidth="1"/>
    <col min="15106" max="15106" width="29.85546875" customWidth="1"/>
    <col min="15107" max="15107" width="1.42578125" customWidth="1"/>
    <col min="15108" max="15108" width="10.42578125" customWidth="1"/>
    <col min="15109" max="15109" width="9.42578125" customWidth="1"/>
    <col min="15110" max="15110" width="10.85546875" customWidth="1"/>
    <col min="15111" max="15111" width="13.5703125" customWidth="1"/>
    <col min="15112" max="15112" width="11" customWidth="1"/>
    <col min="15113" max="15113" width="21.85546875" bestFit="1" customWidth="1"/>
    <col min="15360" max="15360" width="6.140625" customWidth="1"/>
    <col min="15361" max="15361" width="7.5703125" customWidth="1"/>
    <col min="15362" max="15362" width="29.85546875" customWidth="1"/>
    <col min="15363" max="15363" width="1.42578125" customWidth="1"/>
    <col min="15364" max="15364" width="10.42578125" customWidth="1"/>
    <col min="15365" max="15365" width="9.42578125" customWidth="1"/>
    <col min="15366" max="15366" width="10.85546875" customWidth="1"/>
    <col min="15367" max="15367" width="13.5703125" customWidth="1"/>
    <col min="15368" max="15368" width="11" customWidth="1"/>
    <col min="15369" max="15369" width="21.85546875" bestFit="1" customWidth="1"/>
    <col min="15616" max="15616" width="6.140625" customWidth="1"/>
    <col min="15617" max="15617" width="7.5703125" customWidth="1"/>
    <col min="15618" max="15618" width="29.85546875" customWidth="1"/>
    <col min="15619" max="15619" width="1.42578125" customWidth="1"/>
    <col min="15620" max="15620" width="10.42578125" customWidth="1"/>
    <col min="15621" max="15621" width="9.42578125" customWidth="1"/>
    <col min="15622" max="15622" width="10.85546875" customWidth="1"/>
    <col min="15623" max="15623" width="13.5703125" customWidth="1"/>
    <col min="15624" max="15624" width="11" customWidth="1"/>
    <col min="15625" max="15625" width="21.85546875" bestFit="1" customWidth="1"/>
    <col min="15872" max="15872" width="6.140625" customWidth="1"/>
    <col min="15873" max="15873" width="7.5703125" customWidth="1"/>
    <col min="15874" max="15874" width="29.85546875" customWidth="1"/>
    <col min="15875" max="15875" width="1.42578125" customWidth="1"/>
    <col min="15876" max="15876" width="10.42578125" customWidth="1"/>
    <col min="15877" max="15877" width="9.42578125" customWidth="1"/>
    <col min="15878" max="15878" width="10.85546875" customWidth="1"/>
    <col min="15879" max="15879" width="13.5703125" customWidth="1"/>
    <col min="15880" max="15880" width="11" customWidth="1"/>
    <col min="15881" max="15881" width="21.85546875" bestFit="1" customWidth="1"/>
    <col min="16128" max="16128" width="6.140625" customWidth="1"/>
    <col min="16129" max="16129" width="7.5703125" customWidth="1"/>
    <col min="16130" max="16130" width="29.85546875" customWidth="1"/>
    <col min="16131" max="16131" width="1.42578125" customWidth="1"/>
    <col min="16132" max="16132" width="10.42578125" customWidth="1"/>
    <col min="16133" max="16133" width="9.42578125" customWidth="1"/>
    <col min="16134" max="16134" width="10.85546875" customWidth="1"/>
    <col min="16135" max="16135" width="13.5703125" customWidth="1"/>
    <col min="16136" max="16136" width="11" customWidth="1"/>
    <col min="16137" max="16137" width="21.85546875" bestFit="1" customWidth="1"/>
  </cols>
  <sheetData>
    <row r="1" spans="1:9" s="81" customFormat="1" ht="16.5" customHeight="1" thickBot="1" x14ac:dyDescent="0.25">
      <c r="A1" s="171" t="s">
        <v>109</v>
      </c>
      <c r="C1" s="139"/>
      <c r="I1" s="82">
        <v>43038</v>
      </c>
    </row>
    <row r="2" spans="1:9" ht="54" x14ac:dyDescent="0.25">
      <c r="A2" s="181" t="s">
        <v>115</v>
      </c>
      <c r="B2" s="83" t="s">
        <v>56</v>
      </c>
      <c r="C2" s="140" t="s">
        <v>57</v>
      </c>
      <c r="D2" s="83" t="s">
        <v>58</v>
      </c>
      <c r="E2" s="83" t="s">
        <v>59</v>
      </c>
      <c r="F2" s="84" t="s">
        <v>60</v>
      </c>
      <c r="G2" s="83" t="s">
        <v>61</v>
      </c>
      <c r="H2" s="85" t="s">
        <v>62</v>
      </c>
      <c r="I2" s="165" t="s">
        <v>106</v>
      </c>
    </row>
    <row r="3" spans="1:9" ht="6" customHeight="1" x14ac:dyDescent="0.25">
      <c r="A3" s="87"/>
      <c r="B3" s="58"/>
      <c r="C3" s="141"/>
      <c r="D3" s="58"/>
      <c r="E3" s="58"/>
      <c r="F3" s="58"/>
      <c r="G3" s="58"/>
      <c r="H3" s="88"/>
      <c r="I3" s="167"/>
    </row>
    <row r="4" spans="1:9" s="81" customFormat="1" ht="21" customHeight="1" x14ac:dyDescent="0.2">
      <c r="A4" s="89" t="s">
        <v>116</v>
      </c>
      <c r="B4" s="90">
        <v>18</v>
      </c>
      <c r="C4" s="142" t="s">
        <v>63</v>
      </c>
      <c r="D4" s="91" t="s">
        <v>64</v>
      </c>
      <c r="E4" s="91">
        <v>1</v>
      </c>
      <c r="F4" s="91">
        <v>1</v>
      </c>
      <c r="G4" s="92">
        <v>16.399999999999999</v>
      </c>
      <c r="H4" s="154">
        <v>0.91110000000000002</v>
      </c>
      <c r="I4" s="168">
        <v>16.399999999999999</v>
      </c>
    </row>
    <row r="5" spans="1:9" s="81" customFormat="1" ht="6" customHeight="1" x14ac:dyDescent="0.2">
      <c r="A5" s="93"/>
      <c r="B5" s="94"/>
      <c r="C5" s="72"/>
      <c r="D5" s="94"/>
      <c r="E5" s="94"/>
      <c r="F5" s="94"/>
      <c r="G5" s="94"/>
      <c r="H5" s="95"/>
      <c r="I5" s="169"/>
    </row>
    <row r="6" spans="1:9" s="81" customFormat="1" ht="25.5" x14ac:dyDescent="0.2">
      <c r="A6" s="182" t="s">
        <v>117</v>
      </c>
      <c r="B6" s="173">
        <v>27</v>
      </c>
      <c r="C6" s="174" t="s">
        <v>112</v>
      </c>
      <c r="D6" s="175" t="s">
        <v>64</v>
      </c>
      <c r="E6" s="176">
        <v>1</v>
      </c>
      <c r="F6" s="176">
        <v>1.7</v>
      </c>
      <c r="G6" s="177">
        <f>1.7*16.4</f>
        <v>27.879999999999995</v>
      </c>
      <c r="H6" s="178">
        <f>G6/B6</f>
        <v>1.0325925925925925</v>
      </c>
      <c r="I6" s="179">
        <f>1.5*16.4</f>
        <v>24.599999999999998</v>
      </c>
    </row>
    <row r="7" spans="1:9" s="81" customFormat="1" ht="6" customHeight="1" x14ac:dyDescent="0.2">
      <c r="A7" s="93"/>
      <c r="B7" s="94"/>
      <c r="C7" s="72"/>
      <c r="D7" s="94"/>
      <c r="E7" s="94"/>
      <c r="F7" s="94"/>
      <c r="G7" s="94"/>
      <c r="H7" s="95"/>
      <c r="I7" s="169"/>
    </row>
    <row r="8" spans="1:9" s="81" customFormat="1" ht="21" customHeight="1" x14ac:dyDescent="0.2">
      <c r="A8" s="304" t="s">
        <v>118</v>
      </c>
      <c r="B8" s="307">
        <v>36</v>
      </c>
      <c r="C8" s="143" t="s">
        <v>65</v>
      </c>
      <c r="D8" s="96" t="s">
        <v>66</v>
      </c>
      <c r="E8" s="97">
        <v>1</v>
      </c>
      <c r="F8" s="97">
        <v>2.2999999999999998</v>
      </c>
      <c r="G8" s="96">
        <v>37.72</v>
      </c>
      <c r="H8" s="98">
        <v>1.048</v>
      </c>
      <c r="I8" s="310">
        <v>32.799999999999997</v>
      </c>
    </row>
    <row r="9" spans="1:9" s="81" customFormat="1" ht="21" customHeight="1" x14ac:dyDescent="0.2">
      <c r="A9" s="305"/>
      <c r="B9" s="308"/>
      <c r="C9" s="155" t="s">
        <v>101</v>
      </c>
      <c r="D9" s="156" t="s">
        <v>64</v>
      </c>
      <c r="E9" s="157">
        <v>2</v>
      </c>
      <c r="F9" s="157">
        <v>1.3</v>
      </c>
      <c r="G9" s="160">
        <f>E9*F9*16.4</f>
        <v>42.64</v>
      </c>
      <c r="H9" s="164">
        <f>G9/B8</f>
        <v>1.1844444444444444</v>
      </c>
      <c r="I9" s="311"/>
    </row>
    <row r="10" spans="1:9" s="81" customFormat="1" ht="13.5" customHeight="1" x14ac:dyDescent="0.2">
      <c r="A10" s="306"/>
      <c r="B10" s="309"/>
      <c r="C10" s="100" t="s">
        <v>110</v>
      </c>
      <c r="D10" s="99"/>
      <c r="E10" s="99"/>
      <c r="F10" s="99"/>
      <c r="G10" s="99"/>
      <c r="H10" s="158"/>
      <c r="I10" s="312"/>
    </row>
    <row r="11" spans="1:9" s="81" customFormat="1" ht="6" customHeight="1" x14ac:dyDescent="0.2">
      <c r="A11" s="93"/>
      <c r="B11" s="94"/>
      <c r="C11" s="72"/>
      <c r="D11" s="94"/>
      <c r="E11" s="94"/>
      <c r="F11" s="94"/>
      <c r="G11" s="94"/>
      <c r="H11" s="95"/>
      <c r="I11" s="169"/>
    </row>
    <row r="12" spans="1:9" s="81" customFormat="1" ht="21" customHeight="1" x14ac:dyDescent="0.2">
      <c r="A12" s="267" t="s">
        <v>119</v>
      </c>
      <c r="B12" s="322">
        <v>54</v>
      </c>
      <c r="C12" s="144" t="s">
        <v>67</v>
      </c>
      <c r="D12" s="101" t="s">
        <v>68</v>
      </c>
      <c r="E12" s="102">
        <v>1</v>
      </c>
      <c r="F12" s="102">
        <v>3.3</v>
      </c>
      <c r="G12" s="101">
        <v>54.12</v>
      </c>
      <c r="H12" s="103">
        <v>1.002</v>
      </c>
      <c r="I12" s="324">
        <v>49.2</v>
      </c>
    </row>
    <row r="13" spans="1:9" s="81" customFormat="1" ht="21" customHeight="1" x14ac:dyDescent="0.2">
      <c r="A13" s="268"/>
      <c r="B13" s="323"/>
      <c r="C13" s="145" t="s">
        <v>103</v>
      </c>
      <c r="D13" s="104" t="s">
        <v>64</v>
      </c>
      <c r="E13" s="104">
        <v>2</v>
      </c>
      <c r="F13" s="104">
        <v>1.7</v>
      </c>
      <c r="G13" s="105">
        <v>55.76</v>
      </c>
      <c r="H13" s="106">
        <v>1.0329999999999999</v>
      </c>
      <c r="I13" s="325"/>
    </row>
    <row r="14" spans="1:9" s="81" customFormat="1" ht="6" customHeight="1" x14ac:dyDescent="0.2">
      <c r="A14" s="93"/>
      <c r="B14" s="94"/>
      <c r="C14" s="72"/>
      <c r="D14" s="94"/>
      <c r="E14" s="94"/>
      <c r="F14" s="94"/>
      <c r="G14" s="94"/>
      <c r="H14" s="95"/>
      <c r="I14" s="169"/>
    </row>
    <row r="15" spans="1:9" s="81" customFormat="1" ht="21" customHeight="1" x14ac:dyDescent="0.2">
      <c r="A15" s="313" t="s">
        <v>120</v>
      </c>
      <c r="B15" s="316">
        <v>72</v>
      </c>
      <c r="C15" s="146" t="s">
        <v>104</v>
      </c>
      <c r="D15" s="107" t="s">
        <v>69</v>
      </c>
      <c r="E15" s="108">
        <v>1</v>
      </c>
      <c r="F15" s="108">
        <v>4.4000000000000004</v>
      </c>
      <c r="G15" s="107">
        <v>72.16</v>
      </c>
      <c r="H15" s="109">
        <v>1.002</v>
      </c>
      <c r="I15" s="319">
        <v>65.599999999999994</v>
      </c>
    </row>
    <row r="16" spans="1:9" s="81" customFormat="1" ht="21" customHeight="1" x14ac:dyDescent="0.2">
      <c r="A16" s="314"/>
      <c r="B16" s="317"/>
      <c r="C16" s="146" t="s">
        <v>70</v>
      </c>
      <c r="D16" s="107" t="s">
        <v>66</v>
      </c>
      <c r="E16" s="108">
        <v>2</v>
      </c>
      <c r="F16" s="108">
        <v>2.2999999999999998</v>
      </c>
      <c r="G16" s="107">
        <v>75.44</v>
      </c>
      <c r="H16" s="110">
        <v>1.048</v>
      </c>
      <c r="I16" s="320"/>
    </row>
    <row r="17" spans="1:9" s="81" customFormat="1" ht="20.100000000000001" customHeight="1" x14ac:dyDescent="0.2">
      <c r="A17" s="314"/>
      <c r="B17" s="317"/>
      <c r="C17" s="147" t="s">
        <v>130</v>
      </c>
      <c r="D17" s="159" t="s">
        <v>64</v>
      </c>
      <c r="E17" s="111">
        <v>3</v>
      </c>
      <c r="F17" s="111">
        <v>1.5</v>
      </c>
      <c r="G17" s="161">
        <f>E17*F17*16.4</f>
        <v>73.8</v>
      </c>
      <c r="H17" s="197">
        <f>G17/B15</f>
        <v>1.0249999999999999</v>
      </c>
      <c r="I17" s="320"/>
    </row>
    <row r="18" spans="1:9" s="81" customFormat="1" ht="20.100000000000001" customHeight="1" x14ac:dyDescent="0.2">
      <c r="A18" s="314"/>
      <c r="B18" s="317"/>
      <c r="C18" s="147" t="s">
        <v>102</v>
      </c>
      <c r="D18" s="159" t="s">
        <v>64</v>
      </c>
      <c r="E18" s="111">
        <v>4</v>
      </c>
      <c r="F18" s="111">
        <v>1.3</v>
      </c>
      <c r="G18" s="161">
        <f>E18*F18*16.4</f>
        <v>85.28</v>
      </c>
      <c r="H18" s="163">
        <f>G18/B15</f>
        <v>1.1844444444444444</v>
      </c>
      <c r="I18" s="320"/>
    </row>
    <row r="19" spans="1:9" s="81" customFormat="1" ht="13.5" customHeight="1" x14ac:dyDescent="0.2">
      <c r="A19" s="315"/>
      <c r="B19" s="318"/>
      <c r="C19" s="162" t="s">
        <v>110</v>
      </c>
      <c r="D19" s="112"/>
      <c r="E19" s="112"/>
      <c r="F19" s="112"/>
      <c r="G19" s="113"/>
      <c r="H19" s="110"/>
      <c r="I19" s="321"/>
    </row>
    <row r="20" spans="1:9" s="81" customFormat="1" ht="6" customHeight="1" x14ac:dyDescent="0.2">
      <c r="A20" s="93"/>
      <c r="B20" s="94"/>
      <c r="C20" s="72"/>
      <c r="D20" s="94"/>
      <c r="E20" s="94"/>
      <c r="F20" s="94"/>
      <c r="G20" s="94"/>
      <c r="H20" s="95"/>
      <c r="I20" s="169"/>
    </row>
    <row r="21" spans="1:9" s="81" customFormat="1" ht="21" customHeight="1" x14ac:dyDescent="0.2">
      <c r="A21" s="269" t="s">
        <v>121</v>
      </c>
      <c r="B21" s="326">
        <v>81</v>
      </c>
      <c r="C21" s="183" t="s">
        <v>123</v>
      </c>
      <c r="D21" s="184" t="s">
        <v>113</v>
      </c>
      <c r="E21" s="185">
        <v>1</v>
      </c>
      <c r="F21" s="185">
        <v>5</v>
      </c>
      <c r="G21" s="184">
        <f>F21*16.4</f>
        <v>82</v>
      </c>
      <c r="H21" s="186">
        <f>G21/B21</f>
        <v>1.0123456790123457</v>
      </c>
      <c r="I21" s="329">
        <v>73.8</v>
      </c>
    </row>
    <row r="22" spans="1:9" s="81" customFormat="1" ht="21" customHeight="1" x14ac:dyDescent="0.2">
      <c r="A22" s="270"/>
      <c r="B22" s="327"/>
      <c r="C22" s="183" t="s">
        <v>124</v>
      </c>
      <c r="D22" s="184" t="s">
        <v>66</v>
      </c>
      <c r="E22" s="185">
        <v>2</v>
      </c>
      <c r="F22" s="185">
        <v>2.5</v>
      </c>
      <c r="G22" s="184">
        <f>E22*F22*16.4</f>
        <v>82</v>
      </c>
      <c r="H22" s="187">
        <f>G22/B21</f>
        <v>1.0123456790123457</v>
      </c>
      <c r="I22" s="330"/>
    </row>
    <row r="23" spans="1:9" s="81" customFormat="1" ht="21" customHeight="1" x14ac:dyDescent="0.2">
      <c r="A23" s="270"/>
      <c r="B23" s="327"/>
      <c r="C23" s="183" t="s">
        <v>127</v>
      </c>
      <c r="D23" s="196" t="s">
        <v>64</v>
      </c>
      <c r="E23" s="185">
        <v>3</v>
      </c>
      <c r="F23" s="185">
        <v>1.7</v>
      </c>
      <c r="G23" s="184">
        <f>E23*F23*16.4</f>
        <v>83.639999999999986</v>
      </c>
      <c r="H23" s="186">
        <f>G23/B21</f>
        <v>1.0325925925925925</v>
      </c>
      <c r="I23" s="330"/>
    </row>
    <row r="24" spans="1:9" s="81" customFormat="1" ht="20.100000000000001" customHeight="1" x14ac:dyDescent="0.2">
      <c r="A24" s="270"/>
      <c r="B24" s="327"/>
      <c r="C24" s="188" t="s">
        <v>125</v>
      </c>
      <c r="D24" s="189" t="s">
        <v>64</v>
      </c>
      <c r="E24" s="190">
        <v>4</v>
      </c>
      <c r="F24" s="190">
        <v>1.3</v>
      </c>
      <c r="G24" s="191">
        <f>E24*F24*16.4</f>
        <v>85.28</v>
      </c>
      <c r="H24" s="192">
        <f>G24/B21</f>
        <v>1.0528395061728395</v>
      </c>
      <c r="I24" s="330"/>
    </row>
    <row r="25" spans="1:9" s="81" customFormat="1" ht="13.5" customHeight="1" x14ac:dyDescent="0.2">
      <c r="A25" s="271"/>
      <c r="B25" s="328"/>
      <c r="C25" s="194" t="s">
        <v>110</v>
      </c>
      <c r="D25" s="193"/>
      <c r="E25" s="193"/>
      <c r="F25" s="193"/>
      <c r="G25" s="195"/>
      <c r="H25" s="187"/>
      <c r="I25" s="331"/>
    </row>
    <row r="26" spans="1:9" s="81" customFormat="1" ht="6" customHeight="1" x14ac:dyDescent="0.2">
      <c r="A26" s="93"/>
      <c r="B26" s="94"/>
      <c r="C26" s="72"/>
      <c r="D26" s="94"/>
      <c r="E26" s="94"/>
      <c r="F26" s="94"/>
      <c r="G26" s="94"/>
      <c r="H26" s="95"/>
      <c r="I26" s="169"/>
    </row>
    <row r="27" spans="1:9" s="81" customFormat="1" ht="21" customHeight="1" x14ac:dyDescent="0.2">
      <c r="A27" s="272" t="s">
        <v>122</v>
      </c>
      <c r="B27" s="295">
        <v>90</v>
      </c>
      <c r="C27" s="148" t="s">
        <v>126</v>
      </c>
      <c r="D27" s="114" t="s">
        <v>113</v>
      </c>
      <c r="E27" s="115">
        <v>1</v>
      </c>
      <c r="F27" s="115">
        <v>5.5</v>
      </c>
      <c r="G27" s="114">
        <f>5.5*16.4</f>
        <v>90.199999999999989</v>
      </c>
      <c r="H27" s="116">
        <f>G27/B27</f>
        <v>1.0022222222222221</v>
      </c>
      <c r="I27" s="301">
        <v>82</v>
      </c>
    </row>
    <row r="28" spans="1:9" s="81" customFormat="1" ht="21" customHeight="1" x14ac:dyDescent="0.2">
      <c r="A28" s="273"/>
      <c r="B28" s="296"/>
      <c r="C28" s="148" t="s">
        <v>105</v>
      </c>
      <c r="D28" s="114" t="s">
        <v>66</v>
      </c>
      <c r="E28" s="115">
        <v>2</v>
      </c>
      <c r="F28" s="115">
        <v>2.8</v>
      </c>
      <c r="G28" s="114">
        <v>91.84</v>
      </c>
      <c r="H28" s="116">
        <v>1.02</v>
      </c>
      <c r="I28" s="302"/>
    </row>
    <row r="29" spans="1:9" s="81" customFormat="1" ht="21" customHeight="1" x14ac:dyDescent="0.2">
      <c r="A29" s="273"/>
      <c r="B29" s="296"/>
      <c r="C29" s="148" t="s">
        <v>128</v>
      </c>
      <c r="D29" s="115" t="s">
        <v>64</v>
      </c>
      <c r="E29" s="115">
        <v>3</v>
      </c>
      <c r="F29" s="115">
        <v>1.9</v>
      </c>
      <c r="G29" s="114">
        <v>93.48</v>
      </c>
      <c r="H29" s="117">
        <v>1.0389999999999999</v>
      </c>
      <c r="I29" s="302"/>
    </row>
    <row r="30" spans="1:9" s="81" customFormat="1" ht="21" customHeight="1" thickBot="1" x14ac:dyDescent="0.25">
      <c r="A30" s="274"/>
      <c r="B30" s="297"/>
      <c r="C30" s="149" t="s">
        <v>129</v>
      </c>
      <c r="D30" s="118" t="s">
        <v>64</v>
      </c>
      <c r="E30" s="118">
        <v>4</v>
      </c>
      <c r="F30" s="118">
        <v>1.4</v>
      </c>
      <c r="G30" s="119">
        <v>91.84</v>
      </c>
      <c r="H30" s="120">
        <v>1.02</v>
      </c>
      <c r="I30" s="303"/>
    </row>
    <row r="31" spans="1:9" s="9" customFormat="1" ht="6" customHeight="1" x14ac:dyDescent="0.2">
      <c r="A31" s="3"/>
      <c r="B31" s="4"/>
      <c r="C31" s="150"/>
      <c r="D31" s="6"/>
      <c r="E31" s="6"/>
      <c r="F31" s="6"/>
      <c r="G31" s="3"/>
      <c r="H31" s="121"/>
      <c r="I31" s="166"/>
    </row>
    <row r="32" spans="1:9" ht="21" customHeight="1" x14ac:dyDescent="0.2">
      <c r="A32" s="122" t="s">
        <v>71</v>
      </c>
      <c r="B32" s="282" t="s">
        <v>99</v>
      </c>
      <c r="C32" s="283"/>
      <c r="D32" s="283"/>
      <c r="E32" s="283"/>
      <c r="F32" s="283"/>
      <c r="G32" s="283"/>
      <c r="H32" s="283"/>
    </row>
    <row r="33" spans="1:12" ht="21" thickBot="1" x14ac:dyDescent="0.25">
      <c r="A33" s="170" t="s">
        <v>107</v>
      </c>
      <c r="B33" s="282" t="s">
        <v>108</v>
      </c>
      <c r="C33" s="283"/>
      <c r="D33" s="283"/>
      <c r="E33" s="283"/>
      <c r="F33" s="283"/>
      <c r="G33" s="283"/>
      <c r="H33" s="283"/>
    </row>
    <row r="34" spans="1:12" ht="15" customHeight="1" x14ac:dyDescent="0.25">
      <c r="A34" s="284" t="s">
        <v>0</v>
      </c>
      <c r="B34" s="284"/>
      <c r="C34" s="285"/>
      <c r="D34" s="286" t="s">
        <v>72</v>
      </c>
      <c r="E34" s="287"/>
      <c r="F34" s="288"/>
      <c r="G34" s="275" t="s">
        <v>73</v>
      </c>
      <c r="H34" s="276"/>
    </row>
    <row r="35" spans="1:12" ht="23.25" customHeight="1" x14ac:dyDescent="0.2">
      <c r="A35" s="289" t="s">
        <v>74</v>
      </c>
      <c r="B35" s="289"/>
      <c r="C35" s="290" t="s">
        <v>82</v>
      </c>
      <c r="D35" s="292" t="s">
        <v>89</v>
      </c>
      <c r="E35" s="123"/>
      <c r="F35" s="293" t="s">
        <v>111</v>
      </c>
      <c r="G35" s="277"/>
      <c r="H35" s="278"/>
    </row>
    <row r="36" spans="1:12" ht="15" customHeight="1" x14ac:dyDescent="0.2">
      <c r="A36" s="124"/>
      <c r="B36" s="124"/>
      <c r="C36" s="291"/>
      <c r="D36" s="292"/>
      <c r="E36" s="123"/>
      <c r="F36" s="293"/>
      <c r="G36" s="277"/>
      <c r="H36" s="278"/>
    </row>
    <row r="37" spans="1:12" ht="14.1" customHeight="1" x14ac:dyDescent="0.25">
      <c r="A37" s="124"/>
      <c r="B37" s="124"/>
      <c r="C37" s="141"/>
      <c r="D37" s="125" t="s">
        <v>75</v>
      </c>
      <c r="E37" s="126"/>
      <c r="F37" s="127" t="s">
        <v>90</v>
      </c>
      <c r="G37" s="277"/>
      <c r="H37" s="278"/>
    </row>
    <row r="38" spans="1:12" ht="14.1" customHeight="1" x14ac:dyDescent="0.25">
      <c r="A38" s="294" t="s">
        <v>76</v>
      </c>
      <c r="B38" s="294"/>
      <c r="C38" s="298" t="s">
        <v>97</v>
      </c>
      <c r="D38" s="125" t="s">
        <v>83</v>
      </c>
      <c r="E38" s="126"/>
      <c r="F38" s="127" t="s">
        <v>91</v>
      </c>
      <c r="G38" s="277"/>
      <c r="H38" s="278"/>
    </row>
    <row r="39" spans="1:12" s="86" customFormat="1" ht="14.1" customHeight="1" x14ac:dyDescent="0.25">
      <c r="A39" s="124"/>
      <c r="B39" s="128"/>
      <c r="C39" s="299"/>
      <c r="D39" s="125" t="s">
        <v>84</v>
      </c>
      <c r="E39" s="126"/>
      <c r="F39" s="127" t="s">
        <v>92</v>
      </c>
      <c r="G39" s="277"/>
      <c r="H39" s="278"/>
      <c r="J39"/>
      <c r="K39"/>
      <c r="L39"/>
    </row>
    <row r="40" spans="1:12" s="86" customFormat="1" ht="14.1" customHeight="1" x14ac:dyDescent="0.25">
      <c r="A40" s="124"/>
      <c r="B40" s="128"/>
      <c r="C40" s="300"/>
      <c r="D40" s="125" t="s">
        <v>85</v>
      </c>
      <c r="E40" s="126"/>
      <c r="F40" s="127" t="s">
        <v>93</v>
      </c>
      <c r="G40" s="277"/>
      <c r="H40" s="278"/>
      <c r="J40"/>
      <c r="K40"/>
      <c r="L40"/>
    </row>
    <row r="41" spans="1:12" s="86" customFormat="1" ht="14.1" customHeight="1" x14ac:dyDescent="0.25">
      <c r="A41" s="124"/>
      <c r="B41" s="128"/>
      <c r="C41" s="291"/>
      <c r="D41" s="125" t="s">
        <v>86</v>
      </c>
      <c r="E41" s="126"/>
      <c r="F41" s="127" t="s">
        <v>94</v>
      </c>
      <c r="G41" s="277"/>
      <c r="H41" s="278"/>
      <c r="J41"/>
      <c r="K41"/>
      <c r="L41"/>
    </row>
    <row r="42" spans="1:12" s="86" customFormat="1" ht="14.1" customHeight="1" x14ac:dyDescent="0.25">
      <c r="A42" s="124"/>
      <c r="B42" s="128"/>
      <c r="C42" s="291"/>
      <c r="D42" s="129" t="s">
        <v>87</v>
      </c>
      <c r="E42" s="126"/>
      <c r="F42" s="130" t="s">
        <v>95</v>
      </c>
      <c r="G42" s="277"/>
      <c r="H42" s="278"/>
      <c r="J42"/>
      <c r="K42"/>
      <c r="L42"/>
    </row>
    <row r="43" spans="1:12" s="86" customFormat="1" ht="14.25" customHeight="1" thickBot="1" x14ac:dyDescent="0.3">
      <c r="A43" s="124"/>
      <c r="B43" s="128"/>
      <c r="C43" s="291"/>
      <c r="D43" s="131" t="s">
        <v>88</v>
      </c>
      <c r="E43" s="132"/>
      <c r="F43" s="133" t="s">
        <v>96</v>
      </c>
      <c r="G43" s="279"/>
      <c r="H43" s="280"/>
      <c r="J43"/>
      <c r="K43"/>
      <c r="L43"/>
    </row>
    <row r="44" spans="1:12" s="86" customFormat="1" ht="26.45" customHeight="1" x14ac:dyDescent="0.2">
      <c r="A44" s="124"/>
      <c r="B44" s="136" t="s">
        <v>77</v>
      </c>
      <c r="C44" s="134" t="s">
        <v>78</v>
      </c>
      <c r="D44" s="281" t="s">
        <v>51</v>
      </c>
      <c r="E44" s="281"/>
      <c r="F44" s="153" t="s">
        <v>52</v>
      </c>
      <c r="G44"/>
      <c r="H44"/>
      <c r="J44"/>
      <c r="K44"/>
      <c r="L44"/>
    </row>
    <row r="45" spans="1:12" s="86" customFormat="1" ht="13.5" x14ac:dyDescent="0.2">
      <c r="A45" s="124"/>
      <c r="B45" s="136"/>
      <c r="C45" s="134"/>
      <c r="D45" s="265" t="s">
        <v>53</v>
      </c>
      <c r="E45" s="265"/>
      <c r="F45" s="153" t="s">
        <v>54</v>
      </c>
      <c r="G45" s="152"/>
      <c r="H45" s="152"/>
      <c r="I45" s="152"/>
      <c r="K45"/>
      <c r="L45"/>
    </row>
    <row r="46" spans="1:12" s="86" customFormat="1" ht="25.5" x14ac:dyDescent="0.2">
      <c r="A46" s="124"/>
      <c r="B46" s="136" t="s">
        <v>77</v>
      </c>
      <c r="C46" s="134" t="s">
        <v>79</v>
      </c>
      <c r="D46" s="138" t="s">
        <v>81</v>
      </c>
      <c r="E46" s="124"/>
      <c r="F46" s="134"/>
      <c r="G46" s="152"/>
      <c r="H46" s="152"/>
      <c r="I46" s="152"/>
      <c r="K46"/>
      <c r="L46"/>
    </row>
    <row r="47" spans="1:12" s="86" customFormat="1" ht="13.35" customHeight="1" x14ac:dyDescent="0.2">
      <c r="A47" s="124"/>
      <c r="B47" s="136"/>
      <c r="C47" s="134"/>
      <c r="D47" s="137" t="s">
        <v>77</v>
      </c>
      <c r="E47" s="266" t="s">
        <v>100</v>
      </c>
      <c r="F47" s="266"/>
      <c r="G47" s="266"/>
      <c r="H47" s="266"/>
    </row>
    <row r="48" spans="1:12" s="86" customFormat="1" ht="25.5" x14ac:dyDescent="0.2">
      <c r="A48" s="124"/>
      <c r="B48" s="136" t="s">
        <v>77</v>
      </c>
      <c r="C48" s="134" t="s">
        <v>80</v>
      </c>
      <c r="D48" s="152"/>
      <c r="E48" s="266"/>
      <c r="F48" s="266"/>
      <c r="G48" s="266"/>
      <c r="H48" s="266"/>
    </row>
    <row r="49" spans="1:8" s="86" customFormat="1" ht="13.35" customHeight="1" x14ac:dyDescent="0.2">
      <c r="A49" s="124"/>
      <c r="B49" s="136"/>
      <c r="C49" s="134"/>
      <c r="D49" s="152"/>
      <c r="E49" s="172"/>
      <c r="F49" s="172"/>
      <c r="G49" s="172"/>
    </row>
    <row r="50" spans="1:8" s="86" customFormat="1" ht="72" x14ac:dyDescent="0.2">
      <c r="A50" s="124"/>
      <c r="B50" s="136" t="s">
        <v>77</v>
      </c>
      <c r="C50" s="135" t="s">
        <v>98</v>
      </c>
      <c r="D50" s="152"/>
      <c r="E50" s="152"/>
      <c r="F50" s="152"/>
      <c r="G50" s="152"/>
      <c r="H50" s="152"/>
    </row>
    <row r="51" spans="1:8" s="86" customFormat="1" ht="11.45" customHeight="1" x14ac:dyDescent="0.2">
      <c r="A51" s="180" t="s">
        <v>114</v>
      </c>
      <c r="B51" s="124"/>
      <c r="C51" s="134"/>
      <c r="D51" s="152"/>
      <c r="E51" s="152"/>
      <c r="F51" s="152"/>
      <c r="G51" s="152"/>
      <c r="H51" s="152"/>
    </row>
    <row r="52" spans="1:8" s="86" customFormat="1" x14ac:dyDescent="0.2">
      <c r="A52" s="124"/>
      <c r="B52" s="124"/>
      <c r="C52" s="134"/>
      <c r="D52" s="134"/>
      <c r="E52" s="56"/>
      <c r="F52" s="134"/>
      <c r="G52" s="134"/>
      <c r="H52" s="134"/>
    </row>
    <row r="53" spans="1:8" s="86" customFormat="1" x14ac:dyDescent="0.2">
      <c r="A53"/>
      <c r="B53"/>
      <c r="C53" s="134"/>
      <c r="D53" s="134"/>
      <c r="E53" s="56"/>
      <c r="F53" s="134"/>
      <c r="G53" s="134"/>
      <c r="H53" s="134"/>
    </row>
    <row r="54" spans="1:8" s="86" customFormat="1" x14ac:dyDescent="0.2">
      <c r="A54"/>
      <c r="B54"/>
      <c r="C54" s="151"/>
      <c r="D54" s="134"/>
      <c r="E54" s="56"/>
      <c r="F54" s="56"/>
      <c r="G54" s="56"/>
      <c r="H54"/>
    </row>
    <row r="55" spans="1:8" ht="15.75" x14ac:dyDescent="0.2">
      <c r="B55" s="63"/>
      <c r="C55" s="62"/>
    </row>
    <row r="56" spans="1:8" ht="15.75" x14ac:dyDescent="0.2">
      <c r="B56" s="62"/>
      <c r="C56" s="62"/>
    </row>
  </sheetData>
  <sheetProtection algorithmName="SHA-512" hashValue="8JSrSfDvD/b+IDx1fWJi7xMbwjZE4S2Xv5W/WLsO8m8kbaD4IIBgxbGMLc3GMCbEvNYboWeKyyaIl5KCACT1LA==" saltValue="zLX4ZNidlD03SoZx6dbUpQ==" spinCount="100000" sheet="1"/>
  <mergeCells count="29">
    <mergeCell ref="C38:C43"/>
    <mergeCell ref="B33:H33"/>
    <mergeCell ref="I27:I30"/>
    <mergeCell ref="A8:A10"/>
    <mergeCell ref="B8:B10"/>
    <mergeCell ref="I8:I10"/>
    <mergeCell ref="A15:A19"/>
    <mergeCell ref="B15:B19"/>
    <mergeCell ref="I15:I19"/>
    <mergeCell ref="B12:B13"/>
    <mergeCell ref="I12:I13"/>
    <mergeCell ref="B21:B25"/>
    <mergeCell ref="I21:I25"/>
    <mergeCell ref="D45:E45"/>
    <mergeCell ref="E47:H48"/>
    <mergeCell ref="A12:A13"/>
    <mergeCell ref="A21:A25"/>
    <mergeCell ref="A27:A30"/>
    <mergeCell ref="G34:H43"/>
    <mergeCell ref="D44:E44"/>
    <mergeCell ref="B32:H32"/>
    <mergeCell ref="A34:C34"/>
    <mergeCell ref="D34:F34"/>
    <mergeCell ref="A35:B35"/>
    <mergeCell ref="C35:C36"/>
    <mergeCell ref="D35:D36"/>
    <mergeCell ref="F35:F36"/>
    <mergeCell ref="A38:B38"/>
    <mergeCell ref="B27:B30"/>
  </mergeCells>
  <hyperlinks>
    <hyperlink ref="A51" r:id="rId1"/>
  </hyperlinks>
  <printOptions horizontalCentered="1"/>
  <pageMargins left="0.5" right="0" top="0" bottom="0" header="0.5" footer="0.5"/>
  <pageSetup scale="81" orientation="portrait" r:id="rId2"/>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J53"/>
  <sheetViews>
    <sheetView showGridLines="0" tabSelected="1" zoomScaleNormal="100" workbookViewId="0">
      <selection activeCell="I19" sqref="I19"/>
    </sheetView>
  </sheetViews>
  <sheetFormatPr defaultRowHeight="12.75" x14ac:dyDescent="0.2"/>
  <cols>
    <col min="1" max="1" width="6.140625" customWidth="1"/>
    <col min="2" max="2" width="7.28515625" customWidth="1"/>
    <col min="3" max="3" width="51.5703125" customWidth="1"/>
    <col min="4" max="4" width="19.28515625" customWidth="1"/>
    <col min="5" max="5" width="12.28515625" customWidth="1"/>
    <col min="6" max="6" width="19.85546875" bestFit="1" customWidth="1"/>
    <col min="7" max="7" width="16.42578125" customWidth="1"/>
    <col min="8" max="8" width="13.5703125" customWidth="1"/>
    <col min="9" max="9" width="18.7109375" bestFit="1" customWidth="1"/>
    <col min="10" max="10" width="21.85546875" style="1" bestFit="1" customWidth="1"/>
  </cols>
  <sheetData>
    <row r="1" spans="1:10" s="38" customFormat="1" ht="21" thickBot="1" x14ac:dyDescent="0.35">
      <c r="A1" s="347" t="s">
        <v>33</v>
      </c>
      <c r="B1" s="348"/>
      <c r="C1" s="348"/>
      <c r="D1" s="348"/>
      <c r="E1" s="348"/>
      <c r="F1" s="348"/>
      <c r="G1" s="348"/>
      <c r="H1" s="348"/>
      <c r="I1" s="37">
        <v>43038</v>
      </c>
    </row>
    <row r="2" spans="1:10" s="15" customFormat="1" ht="16.5" customHeight="1" x14ac:dyDescent="0.25">
      <c r="A2" s="21"/>
      <c r="B2" s="14"/>
      <c r="C2" s="14"/>
      <c r="D2" s="14"/>
      <c r="E2" s="14"/>
      <c r="F2" s="14"/>
      <c r="G2" s="14"/>
      <c r="H2" s="14"/>
      <c r="I2" s="34"/>
      <c r="J2" s="11"/>
    </row>
    <row r="3" spans="1:10" s="15" customFormat="1" ht="24" thickBot="1" x14ac:dyDescent="0.4">
      <c r="A3" s="33" t="s">
        <v>24</v>
      </c>
      <c r="B3" s="14"/>
      <c r="C3" s="14"/>
      <c r="D3" s="14"/>
      <c r="E3" s="14"/>
      <c r="F3" s="14"/>
      <c r="G3" s="14"/>
      <c r="H3" s="14"/>
      <c r="I3" s="34"/>
      <c r="J3" s="11"/>
    </row>
    <row r="4" spans="1:10" s="32" customFormat="1" ht="20.25" x14ac:dyDescent="0.3">
      <c r="A4" s="52" t="s">
        <v>35</v>
      </c>
      <c r="B4" s="52"/>
      <c r="C4" s="52"/>
      <c r="D4" s="52"/>
      <c r="E4" s="52"/>
      <c r="F4" s="52"/>
      <c r="G4" s="338" t="s">
        <v>43</v>
      </c>
      <c r="H4" s="339"/>
      <c r="I4" s="340"/>
    </row>
    <row r="5" spans="1:10" s="32" customFormat="1" ht="20.25" x14ac:dyDescent="0.3">
      <c r="A5" s="31" t="s">
        <v>44</v>
      </c>
      <c r="B5" s="31"/>
      <c r="C5" s="31"/>
      <c r="D5" s="31"/>
      <c r="E5" s="31"/>
      <c r="F5" s="31"/>
      <c r="G5" s="341"/>
      <c r="H5" s="342"/>
      <c r="I5" s="343"/>
    </row>
    <row r="6" spans="1:10" s="32" customFormat="1" ht="21" thickBot="1" x14ac:dyDescent="0.35">
      <c r="A6" s="31" t="s">
        <v>45</v>
      </c>
      <c r="B6" s="31"/>
      <c r="C6" s="31"/>
      <c r="D6" s="31"/>
      <c r="E6" s="31"/>
      <c r="F6" s="31"/>
      <c r="G6" s="344"/>
      <c r="H6" s="345"/>
      <c r="I6" s="346"/>
    </row>
    <row r="7" spans="1:10" s="32" customFormat="1" ht="20.25" x14ac:dyDescent="0.3">
      <c r="A7" s="31" t="s">
        <v>23</v>
      </c>
      <c r="B7" s="31"/>
      <c r="C7" s="31"/>
      <c r="D7" s="31"/>
      <c r="E7" s="31"/>
      <c r="F7" s="31"/>
      <c r="G7" s="31"/>
      <c r="H7" s="31"/>
      <c r="I7" s="31"/>
    </row>
    <row r="8" spans="1:10" s="9" customFormat="1" ht="20.25" x14ac:dyDescent="0.3">
      <c r="A8" s="31" t="s">
        <v>34</v>
      </c>
      <c r="B8" s="23"/>
      <c r="C8" s="23"/>
      <c r="D8" s="23"/>
      <c r="E8" s="23"/>
      <c r="F8" s="23"/>
      <c r="G8" s="23"/>
      <c r="H8" s="23"/>
      <c r="I8" s="23"/>
      <c r="J8" s="8"/>
    </row>
    <row r="9" spans="1:10" s="9" customFormat="1" ht="17.25" customHeight="1" x14ac:dyDescent="0.3">
      <c r="A9" s="22"/>
      <c r="B9" s="23"/>
      <c r="C9" s="23"/>
      <c r="D9" s="23"/>
      <c r="E9" s="23"/>
      <c r="F9" s="23"/>
      <c r="G9" s="23"/>
      <c r="H9" s="23"/>
      <c r="I9" s="23"/>
      <c r="J9" s="8"/>
    </row>
    <row r="10" spans="1:10" s="9" customFormat="1" ht="27" thickBot="1" x14ac:dyDescent="0.45">
      <c r="A10" s="349" t="s">
        <v>36</v>
      </c>
      <c r="B10" s="349"/>
      <c r="C10" s="349"/>
      <c r="D10" s="349"/>
      <c r="E10" s="349"/>
      <c r="F10" s="349"/>
      <c r="G10" s="349"/>
      <c r="H10" s="349"/>
      <c r="I10" s="349"/>
      <c r="J10" s="8"/>
    </row>
    <row r="11" spans="1:10" s="9" customFormat="1" ht="27" thickBot="1" x14ac:dyDescent="0.45">
      <c r="A11" s="24"/>
      <c r="B11" s="24"/>
      <c r="C11" s="25" t="s">
        <v>8</v>
      </c>
      <c r="D11" s="39">
        <v>81</v>
      </c>
      <c r="E11" s="27" t="s">
        <v>20</v>
      </c>
      <c r="F11" s="24"/>
      <c r="G11" s="24"/>
      <c r="H11" s="24"/>
      <c r="I11" s="24"/>
      <c r="J11" s="8"/>
    </row>
    <row r="12" spans="1:10" s="9" customFormat="1" ht="27" thickBot="1" x14ac:dyDescent="0.45">
      <c r="A12" s="24"/>
      <c r="B12" s="24"/>
      <c r="C12" s="25" t="s">
        <v>9</v>
      </c>
      <c r="D12" s="39">
        <v>21</v>
      </c>
      <c r="E12" s="27" t="s">
        <v>21</v>
      </c>
      <c r="F12" s="24"/>
      <c r="G12" s="24"/>
      <c r="H12" s="24"/>
      <c r="I12" s="24"/>
      <c r="J12" s="8"/>
    </row>
    <row r="13" spans="1:10" s="9" customFormat="1" ht="26.25" x14ac:dyDescent="0.4">
      <c r="A13" s="24"/>
      <c r="B13" s="24"/>
      <c r="C13" s="25" t="s">
        <v>12</v>
      </c>
      <c r="D13" s="30">
        <f>IF(D12=0,0,D11/D12)</f>
        <v>3.8571428571428572</v>
      </c>
      <c r="E13" s="24"/>
      <c r="F13" s="24"/>
      <c r="G13" s="24"/>
      <c r="H13" s="24"/>
      <c r="I13" s="24"/>
      <c r="J13" s="8"/>
    </row>
    <row r="14" spans="1:10" s="9" customFormat="1" ht="26.25" x14ac:dyDescent="0.4">
      <c r="A14" s="24"/>
      <c r="B14" s="24"/>
      <c r="C14" s="25" t="s">
        <v>14</v>
      </c>
      <c r="D14" s="24">
        <f>IF(D13=0,0,IF(INT(10*D13)=10*D13,D13,INT(10*D13+1)/10))</f>
        <v>3.9</v>
      </c>
      <c r="E14" s="24"/>
      <c r="F14" s="24"/>
      <c r="G14" s="24"/>
      <c r="H14" s="24"/>
      <c r="I14" s="24"/>
      <c r="J14" s="8"/>
    </row>
    <row r="15" spans="1:10" s="9" customFormat="1" ht="26.25" x14ac:dyDescent="0.4">
      <c r="A15" s="24"/>
      <c r="B15" s="24"/>
      <c r="C15" s="25" t="s">
        <v>15</v>
      </c>
      <c r="D15" s="24">
        <f>IF(D14-INT(D14)=0,D14,IF(D14-INT(D14)&lt;0.3,INT(D14)+0.3,D14))</f>
        <v>3.9</v>
      </c>
      <c r="E15" s="24"/>
      <c r="F15" s="24"/>
      <c r="G15" s="24"/>
      <c r="H15" s="24"/>
      <c r="I15" s="24"/>
      <c r="J15" s="8"/>
    </row>
    <row r="16" spans="1:10" s="9" customFormat="1" ht="26.25" x14ac:dyDescent="0.4">
      <c r="A16" s="24"/>
      <c r="B16" s="24"/>
      <c r="C16" s="25" t="s">
        <v>13</v>
      </c>
      <c r="D16" s="24">
        <f>VLOOKUP(D15,'Lookup values'!A:B,2,FALSE)</f>
        <v>215</v>
      </c>
      <c r="E16" s="24"/>
      <c r="F16" s="24"/>
      <c r="G16" s="24"/>
      <c r="H16" s="24"/>
      <c r="I16" s="24"/>
      <c r="J16" s="8"/>
    </row>
    <row r="17" spans="1:10" s="9" customFormat="1" ht="26.25" x14ac:dyDescent="0.4">
      <c r="A17" s="24"/>
      <c r="B17" s="24"/>
      <c r="C17" s="25" t="s">
        <v>7</v>
      </c>
      <c r="D17" s="24">
        <f>D15*D12</f>
        <v>81.899999999999991</v>
      </c>
      <c r="E17" s="24"/>
      <c r="F17" s="24"/>
      <c r="G17" s="24"/>
      <c r="H17" s="24"/>
      <c r="I17" s="24"/>
      <c r="J17" s="8"/>
    </row>
    <row r="18" spans="1:10" s="9" customFormat="1" ht="45.75" thickBot="1" x14ac:dyDescent="0.45">
      <c r="A18" s="28"/>
      <c r="B18" s="28"/>
      <c r="C18" s="29" t="s">
        <v>16</v>
      </c>
      <c r="D18" s="42">
        <f>D17/D11</f>
        <v>1.0111111111111111</v>
      </c>
      <c r="E18" s="43" t="s">
        <v>17</v>
      </c>
      <c r="F18" s="28"/>
      <c r="G18" s="28"/>
      <c r="H18" s="28"/>
      <c r="I18" s="76" t="s">
        <v>41</v>
      </c>
      <c r="J18" s="8"/>
    </row>
    <row r="19" spans="1:10" s="9" customFormat="1" ht="27" thickBot="1" x14ac:dyDescent="0.45">
      <c r="A19" s="350" t="s">
        <v>28</v>
      </c>
      <c r="B19" s="351"/>
      <c r="C19" s="44" t="s">
        <v>30</v>
      </c>
      <c r="D19" s="40"/>
      <c r="E19" s="354" t="s">
        <v>32</v>
      </c>
      <c r="F19" s="47" t="str">
        <f>IF(ISBLANK(F20),"",F20-VLOOKUP(D16,'Lookup values'!B:E,4,FALSE))</f>
        <v/>
      </c>
      <c r="G19" s="45" t="s">
        <v>29</v>
      </c>
      <c r="H19" s="51"/>
      <c r="I19" s="40">
        <v>0.375</v>
      </c>
      <c r="J19" s="77" t="s">
        <v>55</v>
      </c>
    </row>
    <row r="20" spans="1:10" s="9" customFormat="1" ht="27" thickBot="1" x14ac:dyDescent="0.45">
      <c r="A20" s="352"/>
      <c r="B20" s="353"/>
      <c r="C20" s="29" t="s">
        <v>10</v>
      </c>
      <c r="D20" s="47" t="str">
        <f>IF(ISBLANK(D19),"",D19+VLOOKUP(D16,'Lookup values'!B:E,4,FALSE))</f>
        <v/>
      </c>
      <c r="E20" s="355"/>
      <c r="F20" s="40"/>
      <c r="G20" s="46" t="s">
        <v>31</v>
      </c>
      <c r="H20" s="28"/>
      <c r="I20" s="47">
        <f>IF(ISBLANK(I19),"",I19+VLOOKUP(D16,'Lookup values'!B:E,4,FALSE))</f>
        <v>0.52430555555555558</v>
      </c>
      <c r="J20" s="78" t="s">
        <v>10</v>
      </c>
    </row>
    <row r="21" spans="1:10" s="9" customFormat="1" ht="26.25" x14ac:dyDescent="0.4">
      <c r="A21" s="24"/>
      <c r="B21" s="24"/>
      <c r="C21" s="25" t="s">
        <v>18</v>
      </c>
      <c r="D21" s="24">
        <f>VLOOKUP(D16,'Lookup values'!B:C,2,FALSE)</f>
        <v>2</v>
      </c>
      <c r="E21" s="24"/>
      <c r="F21" s="24"/>
      <c r="G21" s="24"/>
      <c r="H21" s="24"/>
      <c r="I21" s="24"/>
      <c r="J21" s="8"/>
    </row>
    <row r="22" spans="1:10" s="9" customFormat="1" ht="27" thickBot="1" x14ac:dyDescent="0.45">
      <c r="A22" s="28"/>
      <c r="B22" s="28"/>
      <c r="C22" s="29" t="s">
        <v>22</v>
      </c>
      <c r="D22" s="28">
        <f>D21*10</f>
        <v>20</v>
      </c>
      <c r="E22" s="28"/>
      <c r="F22" s="28"/>
      <c r="G22" s="28"/>
      <c r="H22" s="28"/>
      <c r="I22" s="28"/>
      <c r="J22" s="8"/>
    </row>
    <row r="23" spans="1:10" s="9" customFormat="1" ht="6" customHeight="1" x14ac:dyDescent="0.2">
      <c r="A23" s="3"/>
      <c r="B23" s="4"/>
      <c r="C23" s="5"/>
      <c r="D23" s="6"/>
      <c r="E23" s="6"/>
      <c r="F23" s="6"/>
      <c r="G23" s="6"/>
      <c r="H23" s="3"/>
      <c r="I23" s="7"/>
      <c r="J23" s="8"/>
    </row>
    <row r="24" spans="1:10" ht="5.25" customHeight="1" x14ac:dyDescent="0.2">
      <c r="A24" s="2"/>
      <c r="B24" s="10"/>
      <c r="C24" s="10"/>
      <c r="D24" s="10"/>
      <c r="E24" s="10"/>
      <c r="F24" s="10"/>
      <c r="G24" s="10"/>
      <c r="H24" s="10"/>
      <c r="I24" s="10"/>
    </row>
    <row r="25" spans="1:10" ht="15" customHeight="1" x14ac:dyDescent="0.25">
      <c r="A25" s="284" t="s">
        <v>0</v>
      </c>
      <c r="B25" s="284"/>
      <c r="C25" s="285"/>
      <c r="D25" s="13"/>
      <c r="E25" s="53"/>
      <c r="F25" s="356" t="s">
        <v>47</v>
      </c>
      <c r="G25" s="356"/>
      <c r="H25" s="79"/>
      <c r="I25" s="80"/>
      <c r="J25"/>
    </row>
    <row r="26" spans="1:10" ht="32.25" thickBot="1" x14ac:dyDescent="0.3">
      <c r="A26" s="70"/>
      <c r="B26" s="70"/>
      <c r="C26" s="54"/>
      <c r="D26" s="54"/>
      <c r="E26" s="58"/>
      <c r="F26" s="64" t="s">
        <v>29</v>
      </c>
      <c r="G26" s="64" t="s">
        <v>48</v>
      </c>
      <c r="H26" s="58"/>
      <c r="I26" s="59"/>
      <c r="J26"/>
    </row>
    <row r="27" spans="1:10" ht="15" customHeight="1" x14ac:dyDescent="0.2">
      <c r="A27" s="66"/>
      <c r="B27" s="66"/>
      <c r="C27" s="55"/>
      <c r="D27" s="55"/>
      <c r="E27" s="58"/>
      <c r="F27" s="62">
        <v>0.2638888888888889</v>
      </c>
      <c r="G27" s="62">
        <v>0.32291666666666669</v>
      </c>
      <c r="H27" s="332" t="s">
        <v>46</v>
      </c>
      <c r="I27" s="333"/>
      <c r="J27"/>
    </row>
    <row r="28" spans="1:10" ht="12.75" customHeight="1" x14ac:dyDescent="0.2">
      <c r="A28" s="71"/>
      <c r="B28" s="71"/>
      <c r="C28" s="55"/>
      <c r="D28" s="55"/>
      <c r="E28" s="58"/>
      <c r="F28" s="62" t="s">
        <v>49</v>
      </c>
      <c r="G28" s="62" t="s">
        <v>50</v>
      </c>
      <c r="H28" s="334"/>
      <c r="I28" s="335"/>
      <c r="J28"/>
    </row>
    <row r="29" spans="1:10" ht="12.75" customHeight="1" x14ac:dyDescent="0.2">
      <c r="A29" s="58"/>
      <c r="B29" s="57"/>
      <c r="C29" s="65"/>
      <c r="D29" s="65"/>
      <c r="E29" s="65"/>
      <c r="F29" s="62">
        <v>0.40277777777777773</v>
      </c>
      <c r="G29" s="62">
        <v>0.46180555555555558</v>
      </c>
      <c r="H29" s="334"/>
      <c r="I29" s="335"/>
      <c r="J29"/>
    </row>
    <row r="30" spans="1:10" ht="12.75" customHeight="1" x14ac:dyDescent="0.2">
      <c r="A30" s="67"/>
      <c r="B30" s="65"/>
      <c r="C30" s="65"/>
      <c r="D30" s="65"/>
      <c r="E30" s="65"/>
      <c r="F30" s="62">
        <v>0.47222222222222227</v>
      </c>
      <c r="G30" s="62">
        <v>0.53125</v>
      </c>
      <c r="H30" s="334"/>
      <c r="I30" s="335"/>
      <c r="J30"/>
    </row>
    <row r="31" spans="1:10" ht="12.75" customHeight="1" x14ac:dyDescent="0.2">
      <c r="A31" s="67"/>
      <c r="B31" s="65"/>
      <c r="C31" s="65"/>
      <c r="D31" s="65"/>
      <c r="E31" s="65"/>
      <c r="F31" s="62">
        <v>0.54166666666666663</v>
      </c>
      <c r="G31" s="62">
        <v>0.60069444444444442</v>
      </c>
      <c r="H31" s="334"/>
      <c r="I31" s="335"/>
      <c r="J31"/>
    </row>
    <row r="32" spans="1:10" ht="12.75" customHeight="1" x14ac:dyDescent="0.2">
      <c r="A32" s="67"/>
      <c r="B32" s="65"/>
      <c r="C32" s="65"/>
      <c r="D32" s="65"/>
      <c r="E32" s="65"/>
      <c r="F32" s="62">
        <v>0.61111111111111105</v>
      </c>
      <c r="G32" s="62">
        <v>0.67013888888888884</v>
      </c>
      <c r="H32" s="334"/>
      <c r="I32" s="335"/>
      <c r="J32"/>
    </row>
    <row r="33" spans="1:10" ht="12.75" customHeight="1" x14ac:dyDescent="0.2">
      <c r="A33" s="67"/>
      <c r="B33" s="55"/>
      <c r="C33" s="55"/>
      <c r="D33" s="55"/>
      <c r="E33" s="58"/>
      <c r="F33" s="62">
        <v>0.68055555555555547</v>
      </c>
      <c r="G33" s="62">
        <v>0.73958333333333337</v>
      </c>
      <c r="H33" s="334"/>
      <c r="I33" s="335"/>
      <c r="J33"/>
    </row>
    <row r="34" spans="1:10" ht="14.25" customHeight="1" x14ac:dyDescent="0.2">
      <c r="A34" s="67"/>
      <c r="B34" s="55"/>
      <c r="C34" s="55"/>
      <c r="D34" s="55"/>
      <c r="E34" s="58"/>
      <c r="F34" s="62">
        <v>0.75</v>
      </c>
      <c r="G34" s="62">
        <v>0.80902777777777779</v>
      </c>
      <c r="H34" s="334"/>
      <c r="I34" s="335"/>
      <c r="J34"/>
    </row>
    <row r="35" spans="1:10" ht="14.25" customHeight="1" x14ac:dyDescent="0.2">
      <c r="A35" s="67"/>
      <c r="B35" s="55"/>
      <c r="C35" s="55"/>
      <c r="D35" s="55"/>
      <c r="E35" s="58"/>
      <c r="F35" s="62">
        <v>0.81944444444444453</v>
      </c>
      <c r="G35" s="62">
        <v>0.87847222222222221</v>
      </c>
      <c r="H35" s="334"/>
      <c r="I35" s="335"/>
      <c r="J35"/>
    </row>
    <row r="36" spans="1:10" ht="12" customHeight="1" thickBot="1" x14ac:dyDescent="0.25">
      <c r="A36" s="67"/>
      <c r="B36" s="72"/>
      <c r="C36" s="72"/>
      <c r="D36" s="54"/>
      <c r="E36" s="58"/>
      <c r="F36" s="62">
        <v>0.88888888888888884</v>
      </c>
      <c r="G36" s="62">
        <v>0.94791666666666663</v>
      </c>
      <c r="H36" s="336"/>
      <c r="I36" s="337"/>
      <c r="J36"/>
    </row>
    <row r="37" spans="1:10" ht="15.75" x14ac:dyDescent="0.2">
      <c r="A37" s="67"/>
      <c r="B37" s="72"/>
      <c r="C37" s="72"/>
      <c r="D37" s="68"/>
      <c r="E37" s="58"/>
      <c r="F37" s="62"/>
      <c r="G37" s="62"/>
      <c r="H37" s="58"/>
      <c r="I37" s="60"/>
      <c r="J37"/>
    </row>
    <row r="38" spans="1:10" ht="11.25" customHeight="1" x14ac:dyDescent="0.2">
      <c r="A38" s="67"/>
      <c r="B38" s="72"/>
      <c r="C38" s="72"/>
      <c r="D38" s="54"/>
      <c r="E38" s="58"/>
      <c r="F38" s="62"/>
      <c r="G38" s="62"/>
      <c r="H38" s="58"/>
      <c r="I38" s="60"/>
      <c r="J38"/>
    </row>
    <row r="39" spans="1:10" ht="14.25" customHeight="1" x14ac:dyDescent="0.2">
      <c r="A39" s="67"/>
      <c r="B39" s="72"/>
      <c r="C39" s="72"/>
      <c r="D39" s="68"/>
      <c r="E39" s="58"/>
      <c r="F39" s="63" t="s">
        <v>51</v>
      </c>
      <c r="G39" s="62" t="s">
        <v>52</v>
      </c>
      <c r="H39" s="58"/>
      <c r="I39" s="60"/>
      <c r="J39"/>
    </row>
    <row r="40" spans="1:10" ht="31.5" x14ac:dyDescent="0.2">
      <c r="A40" s="67"/>
      <c r="B40" s="72"/>
      <c r="C40" s="72"/>
      <c r="D40" s="54"/>
      <c r="E40" s="58"/>
      <c r="F40" s="62" t="s">
        <v>53</v>
      </c>
      <c r="G40" s="62" t="s">
        <v>54</v>
      </c>
      <c r="H40" s="58"/>
      <c r="I40" s="60"/>
      <c r="J40"/>
    </row>
    <row r="41" spans="1:10" ht="13.5" customHeight="1" x14ac:dyDescent="0.2">
      <c r="A41" s="67"/>
      <c r="B41" s="55"/>
      <c r="C41" s="55"/>
      <c r="D41" s="68"/>
      <c r="E41" s="73"/>
      <c r="F41" s="73"/>
      <c r="G41" s="55"/>
      <c r="H41" s="74"/>
      <c r="I41" s="61"/>
      <c r="J41" s="48"/>
    </row>
    <row r="42" spans="1:10" ht="11.25" customHeight="1" x14ac:dyDescent="0.2">
      <c r="A42" s="67"/>
      <c r="B42" s="67"/>
      <c r="C42" s="66"/>
      <c r="D42" s="66"/>
      <c r="E42" s="73"/>
      <c r="F42" s="73"/>
      <c r="G42" s="75"/>
      <c r="H42" s="55"/>
      <c r="I42" s="55"/>
      <c r="J42" s="48"/>
    </row>
    <row r="43" spans="1:10" ht="12" customHeight="1" x14ac:dyDescent="0.2">
      <c r="A43" s="67"/>
      <c r="B43" s="49"/>
      <c r="C43" s="55"/>
      <c r="D43" s="55"/>
      <c r="E43" s="73"/>
      <c r="F43" s="73"/>
      <c r="G43" s="55"/>
      <c r="H43" s="55"/>
      <c r="I43" s="55"/>
      <c r="J43" s="48"/>
    </row>
    <row r="44" spans="1:10" x14ac:dyDescent="0.2">
      <c r="A44" s="66"/>
      <c r="B44" s="55"/>
      <c r="C44" s="55"/>
      <c r="D44" s="55"/>
      <c r="E44" s="73"/>
      <c r="F44" s="73"/>
      <c r="G44" s="55"/>
      <c r="H44" s="55"/>
      <c r="I44" s="55"/>
      <c r="J44" s="48"/>
    </row>
    <row r="45" spans="1:10" ht="14.25" customHeight="1" x14ac:dyDescent="0.2">
      <c r="A45" s="66"/>
      <c r="B45" s="55"/>
      <c r="C45" s="55"/>
      <c r="D45" s="55"/>
      <c r="E45" s="55"/>
      <c r="F45" s="12"/>
      <c r="G45" s="55"/>
      <c r="H45" s="55"/>
      <c r="I45" s="55"/>
      <c r="J45" s="48"/>
    </row>
    <row r="46" spans="1:10" ht="14.25" customHeight="1" x14ac:dyDescent="0.2">
      <c r="A46" s="66"/>
      <c r="B46" s="55"/>
      <c r="C46" s="55"/>
      <c r="D46" s="55"/>
      <c r="E46" s="55"/>
      <c r="F46" s="12"/>
      <c r="G46" s="23"/>
      <c r="H46" s="23"/>
      <c r="I46" s="23"/>
      <c r="J46" s="48"/>
    </row>
    <row r="47" spans="1:10" ht="14.25" customHeight="1" x14ac:dyDescent="0.2">
      <c r="A47" s="69"/>
      <c r="B47" s="55"/>
      <c r="C47" s="55"/>
      <c r="D47" s="55"/>
      <c r="E47" s="61"/>
      <c r="F47" s="12"/>
      <c r="G47" s="23"/>
      <c r="H47" s="23"/>
      <c r="I47" s="23"/>
    </row>
    <row r="48" spans="1:10" x14ac:dyDescent="0.2">
      <c r="A48" s="58"/>
      <c r="B48" s="58"/>
      <c r="C48" s="58"/>
      <c r="D48" s="58"/>
      <c r="E48" s="55"/>
      <c r="F48" s="56"/>
      <c r="G48" s="55"/>
      <c r="H48" s="55"/>
      <c r="I48" s="55"/>
    </row>
    <row r="49" spans="1:9" x14ac:dyDescent="0.2">
      <c r="A49" s="58"/>
      <c r="B49" s="58"/>
      <c r="C49" s="58"/>
      <c r="D49" s="58"/>
      <c r="E49" s="55"/>
      <c r="F49" s="56"/>
      <c r="G49" s="55"/>
      <c r="H49" s="55"/>
      <c r="I49" s="55"/>
    </row>
    <row r="50" spans="1:9" x14ac:dyDescent="0.2">
      <c r="E50" s="56"/>
      <c r="F50" s="56"/>
      <c r="G50" s="56"/>
      <c r="H50" s="56"/>
      <c r="I50" s="56"/>
    </row>
    <row r="51" spans="1:9" x14ac:dyDescent="0.2">
      <c r="E51" s="56"/>
      <c r="F51" s="56"/>
      <c r="G51" s="56"/>
      <c r="H51" s="56"/>
      <c r="I51" s="56"/>
    </row>
    <row r="52" spans="1:9" x14ac:dyDescent="0.2">
      <c r="E52" s="56"/>
      <c r="F52" s="56"/>
      <c r="G52" s="56"/>
      <c r="H52" s="56"/>
      <c r="I52" s="56"/>
    </row>
    <row r="53" spans="1:9" x14ac:dyDescent="0.2">
      <c r="E53" s="56"/>
      <c r="F53" s="56"/>
      <c r="G53" s="56"/>
      <c r="H53" s="56"/>
      <c r="I53" s="56"/>
    </row>
  </sheetData>
  <sheetProtection algorithmName="SHA-512" hashValue="fIcS67AUb44jDYNKhCemnVcbjtOKoLF+A+5hEyhN9nOzWD3Bwh1ou+pXvHIxVfXM0QbTO595mVm27JXXNruBHg==" saltValue="rCS5GgcmTErQXn9JHYGBIw==" spinCount="100000" sheet="1" objects="1" scenarios="1" selectLockedCells="1"/>
  <mergeCells count="8">
    <mergeCell ref="H27:I36"/>
    <mergeCell ref="G4:I6"/>
    <mergeCell ref="A1:H1"/>
    <mergeCell ref="A10:I10"/>
    <mergeCell ref="A19:B20"/>
    <mergeCell ref="E19:E20"/>
    <mergeCell ref="A25:C25"/>
    <mergeCell ref="F25:G25"/>
  </mergeCells>
  <conditionalFormatting sqref="D18">
    <cfRule type="cellIs" dxfId="0" priority="1" stopIfTrue="1" operator="greaterThan">
      <formula>1.05</formula>
    </cfRule>
  </conditionalFormatting>
  <dataValidations count="3">
    <dataValidation type="whole" allowBlank="1" showInputMessage="1" showErrorMessage="1" sqref="D12">
      <formula1>0</formula1>
      <formula2>50</formula2>
    </dataValidation>
    <dataValidation type="list" allowBlank="1" showInputMessage="1" showErrorMessage="1" sqref="F20">
      <formula1>$G$27:$G$37</formula1>
    </dataValidation>
    <dataValidation type="list" allowBlank="1" showInputMessage="1" showErrorMessage="1" sqref="D19">
      <formula1>$F$27:$F$37</formula1>
    </dataValidation>
  </dataValidations>
  <printOptions horizontalCentered="1"/>
  <pageMargins left="0.5" right="0" top="0" bottom="0" header="0.5" footer="0.5"/>
  <pageSetup scale="54" orientation="portrait" r:id="rId1"/>
  <headerFooter alignWithMargins="0"/>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'Lookup values'!$I$10:$I$31</xm:f>
          </x14:formula1>
          <xm:sqref>D11</xm:sqref>
        </x14:dataValidation>
        <x14:dataValidation type="list" allowBlank="1" showInputMessage="1" showErrorMessage="1">
          <x14:formula1>
            <xm:f>'Lookup values'!$R$10:$R$228</xm:f>
          </x14:formula1>
          <xm:sqref>I19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27"/>
  <sheetViews>
    <sheetView topLeftCell="A14" workbookViewId="0">
      <selection sqref="A1:J5"/>
    </sheetView>
  </sheetViews>
  <sheetFormatPr defaultRowHeight="12.75" x14ac:dyDescent="0.2"/>
  <cols>
    <col min="1" max="1" width="16" customWidth="1"/>
    <col min="2" max="2" width="9.42578125" bestFit="1" customWidth="1"/>
  </cols>
  <sheetData>
    <row r="1" spans="1:19" x14ac:dyDescent="0.2">
      <c r="A1" s="359" t="s">
        <v>42</v>
      </c>
      <c r="B1" s="359"/>
      <c r="C1" s="359"/>
      <c r="D1" s="359"/>
      <c r="E1" s="359"/>
      <c r="F1" s="359"/>
      <c r="G1" s="359"/>
      <c r="H1" s="359"/>
      <c r="I1" s="359"/>
      <c r="J1" s="359"/>
    </row>
    <row r="2" spans="1:19" x14ac:dyDescent="0.2">
      <c r="A2" s="359"/>
      <c r="B2" s="359"/>
      <c r="C2" s="359"/>
      <c r="D2" s="359"/>
      <c r="E2" s="359"/>
      <c r="F2" s="359"/>
      <c r="G2" s="359"/>
      <c r="H2" s="359"/>
      <c r="I2" s="359"/>
      <c r="J2" s="359"/>
    </row>
    <row r="3" spans="1:19" x14ac:dyDescent="0.2">
      <c r="A3" s="359"/>
      <c r="B3" s="359"/>
      <c r="C3" s="359"/>
      <c r="D3" s="359"/>
      <c r="E3" s="359"/>
      <c r="F3" s="359"/>
      <c r="G3" s="359"/>
      <c r="H3" s="359"/>
      <c r="I3" s="359"/>
      <c r="J3" s="359"/>
    </row>
    <row r="4" spans="1:19" x14ac:dyDescent="0.2">
      <c r="A4" s="359"/>
      <c r="B4" s="359"/>
      <c r="C4" s="359"/>
      <c r="D4" s="359"/>
      <c r="E4" s="359"/>
      <c r="F4" s="359"/>
      <c r="G4" s="359"/>
      <c r="H4" s="359"/>
      <c r="I4" s="359"/>
      <c r="J4" s="359"/>
    </row>
    <row r="5" spans="1:19" x14ac:dyDescent="0.2">
      <c r="A5" s="359"/>
      <c r="B5" s="359"/>
      <c r="C5" s="359"/>
      <c r="D5" s="359"/>
      <c r="E5" s="359"/>
      <c r="F5" s="359"/>
      <c r="G5" s="359"/>
      <c r="H5" s="359"/>
      <c r="I5" s="359"/>
      <c r="J5" s="359"/>
    </row>
    <row r="8" spans="1:19" ht="13.5" thickBot="1" x14ac:dyDescent="0.25">
      <c r="L8" s="358" t="s">
        <v>37</v>
      </c>
      <c r="M8" s="358"/>
      <c r="O8" s="358" t="s">
        <v>38</v>
      </c>
      <c r="P8" s="358"/>
      <c r="R8" s="50" t="s">
        <v>39</v>
      </c>
      <c r="S8" s="50"/>
    </row>
    <row r="9" spans="1:19" s="36" customFormat="1" ht="38.25" x14ac:dyDescent="0.2">
      <c r="A9" s="36" t="s">
        <v>2</v>
      </c>
      <c r="B9" s="36" t="s">
        <v>1</v>
      </c>
      <c r="C9" s="36" t="s">
        <v>4</v>
      </c>
      <c r="D9" s="36" t="s">
        <v>3</v>
      </c>
      <c r="E9" s="36" t="s">
        <v>19</v>
      </c>
      <c r="H9" s="36" t="s">
        <v>6</v>
      </c>
      <c r="I9" s="36" t="s">
        <v>5</v>
      </c>
      <c r="L9" s="36" t="s">
        <v>11</v>
      </c>
      <c r="M9" s="36" t="s">
        <v>27</v>
      </c>
      <c r="O9" s="36" t="s">
        <v>11</v>
      </c>
      <c r="P9" s="36" t="s">
        <v>27</v>
      </c>
      <c r="R9" s="36" t="s">
        <v>40</v>
      </c>
    </row>
    <row r="10" spans="1:19" x14ac:dyDescent="0.2">
      <c r="A10" s="16">
        <v>1</v>
      </c>
      <c r="B10">
        <v>50</v>
      </c>
      <c r="C10">
        <v>0</v>
      </c>
      <c r="D10">
        <f>C10*10</f>
        <v>0</v>
      </c>
      <c r="E10" s="26">
        <f>TIME(0,B10,0)</f>
        <v>3.4722222222222224E-2</v>
      </c>
      <c r="F10" s="26"/>
      <c r="H10">
        <v>0.5</v>
      </c>
      <c r="I10">
        <f>H10*18</f>
        <v>9</v>
      </c>
      <c r="L10" s="36"/>
      <c r="M10" s="36"/>
      <c r="N10" s="36"/>
      <c r="O10" s="36"/>
      <c r="P10" s="36"/>
      <c r="Q10" s="36"/>
      <c r="R10" s="36"/>
    </row>
    <row r="11" spans="1:19" x14ac:dyDescent="0.2">
      <c r="A11" s="18">
        <v>1</v>
      </c>
      <c r="B11" s="17">
        <v>55</v>
      </c>
      <c r="C11" s="17">
        <v>0</v>
      </c>
      <c r="D11" s="17">
        <f t="shared" ref="D11:D74" si="0">C11*10</f>
        <v>0</v>
      </c>
      <c r="E11" s="35">
        <f t="shared" ref="E11:E74" si="1">TIME(0,B11,0)</f>
        <v>3.8194444444444441E-2</v>
      </c>
      <c r="F11" s="357" t="s">
        <v>25</v>
      </c>
      <c r="G11" s="357"/>
      <c r="H11">
        <v>1</v>
      </c>
      <c r="I11">
        <f t="shared" ref="I11:I29" si="2">H11*18</f>
        <v>18</v>
      </c>
      <c r="L11" s="26">
        <v>0.33333333333333331</v>
      </c>
      <c r="M11" s="26">
        <v>0.52430555555555558</v>
      </c>
      <c r="O11" s="26">
        <v>0.33333333333333331</v>
      </c>
      <c r="P11" s="26">
        <v>0.3263888888888889</v>
      </c>
      <c r="R11" s="26">
        <v>0.25</v>
      </c>
    </row>
    <row r="12" spans="1:19" x14ac:dyDescent="0.2">
      <c r="A12" s="18">
        <v>1.1000000000000001</v>
      </c>
      <c r="B12" s="17">
        <v>60</v>
      </c>
      <c r="C12" s="17">
        <v>0</v>
      </c>
      <c r="D12" s="17">
        <f t="shared" si="0"/>
        <v>0</v>
      </c>
      <c r="E12" s="35">
        <f t="shared" si="1"/>
        <v>4.1666666666666664E-2</v>
      </c>
      <c r="F12" s="357"/>
      <c r="G12" s="357"/>
      <c r="H12">
        <v>1.5</v>
      </c>
      <c r="I12">
        <f t="shared" si="2"/>
        <v>27</v>
      </c>
      <c r="L12" s="26">
        <v>0.35416666666666669</v>
      </c>
      <c r="M12" s="26">
        <v>0.54513888888888895</v>
      </c>
      <c r="O12" s="26">
        <v>0.35416666666666669</v>
      </c>
      <c r="P12" s="26">
        <v>0.34722222222222227</v>
      </c>
      <c r="R12" s="26">
        <v>0.25347222222222221</v>
      </c>
    </row>
    <row r="13" spans="1:19" x14ac:dyDescent="0.2">
      <c r="A13" s="16">
        <v>1.3</v>
      </c>
      <c r="B13">
        <v>65</v>
      </c>
      <c r="C13">
        <v>0</v>
      </c>
      <c r="D13">
        <f t="shared" si="0"/>
        <v>0</v>
      </c>
      <c r="E13" s="26">
        <f t="shared" si="1"/>
        <v>4.5138888888888888E-2</v>
      </c>
      <c r="H13">
        <v>2</v>
      </c>
      <c r="I13">
        <f t="shared" si="2"/>
        <v>36</v>
      </c>
      <c r="L13" s="26">
        <v>0.53125</v>
      </c>
      <c r="M13" s="26">
        <v>0.74305555555555547</v>
      </c>
      <c r="O13" s="26">
        <v>0.39930555555555558</v>
      </c>
      <c r="P13" s="26">
        <v>0.3923611111111111</v>
      </c>
      <c r="R13" s="26">
        <v>0.25694444444444398</v>
      </c>
    </row>
    <row r="14" spans="1:19" x14ac:dyDescent="0.2">
      <c r="A14" s="16">
        <v>1.4</v>
      </c>
      <c r="B14">
        <v>70</v>
      </c>
      <c r="C14">
        <v>0</v>
      </c>
      <c r="D14">
        <f t="shared" si="0"/>
        <v>0</v>
      </c>
      <c r="E14" s="26">
        <f t="shared" si="1"/>
        <v>4.8611111111111112E-2</v>
      </c>
      <c r="H14">
        <v>2.5</v>
      </c>
      <c r="I14">
        <f t="shared" si="2"/>
        <v>45</v>
      </c>
      <c r="L14" s="26">
        <v>0.55208333333333337</v>
      </c>
      <c r="M14" s="26">
        <v>0.76388888888888884</v>
      </c>
      <c r="O14" s="26">
        <v>0.4201388888888889</v>
      </c>
      <c r="P14" s="26">
        <v>0.41319444444444442</v>
      </c>
      <c r="R14" s="26">
        <v>0.26041666666666702</v>
      </c>
    </row>
    <row r="15" spans="1:19" x14ac:dyDescent="0.2">
      <c r="A15" s="16">
        <v>1.5</v>
      </c>
      <c r="B15">
        <v>75</v>
      </c>
      <c r="C15">
        <v>0</v>
      </c>
      <c r="D15">
        <f t="shared" si="0"/>
        <v>0</v>
      </c>
      <c r="E15" s="26">
        <f t="shared" si="1"/>
        <v>5.2083333333333336E-2</v>
      </c>
      <c r="H15">
        <v>3</v>
      </c>
      <c r="I15">
        <f t="shared" si="2"/>
        <v>54</v>
      </c>
      <c r="L15" s="26">
        <v>0.75</v>
      </c>
      <c r="O15" s="26">
        <v>0.46527777777777773</v>
      </c>
      <c r="P15" s="26">
        <v>0.45833333333333331</v>
      </c>
      <c r="R15" s="26">
        <v>0.26388888888888901</v>
      </c>
    </row>
    <row r="16" spans="1:19" x14ac:dyDescent="0.2">
      <c r="A16" s="16">
        <v>1.6</v>
      </c>
      <c r="B16">
        <v>80</v>
      </c>
      <c r="C16">
        <v>0</v>
      </c>
      <c r="D16">
        <f t="shared" si="0"/>
        <v>0</v>
      </c>
      <c r="E16" s="26">
        <f t="shared" si="1"/>
        <v>5.5555555555555552E-2</v>
      </c>
      <c r="H16">
        <v>3.5</v>
      </c>
      <c r="I16">
        <f t="shared" si="2"/>
        <v>63</v>
      </c>
      <c r="L16" s="26">
        <v>0.77083333333333337</v>
      </c>
      <c r="O16" s="26">
        <v>0.4861111111111111</v>
      </c>
      <c r="P16" s="26">
        <v>0.47916666666666669</v>
      </c>
      <c r="R16" s="26">
        <v>0.26736111111111099</v>
      </c>
    </row>
    <row r="17" spans="1:18" x14ac:dyDescent="0.2">
      <c r="A17" s="16">
        <v>1.7</v>
      </c>
      <c r="B17">
        <v>85</v>
      </c>
      <c r="C17">
        <v>0</v>
      </c>
      <c r="D17">
        <f t="shared" si="0"/>
        <v>0</v>
      </c>
      <c r="E17" s="26">
        <f t="shared" si="1"/>
        <v>5.9027777777777783E-2</v>
      </c>
      <c r="H17">
        <v>4</v>
      </c>
      <c r="I17">
        <f t="shared" si="2"/>
        <v>72</v>
      </c>
      <c r="O17" s="26">
        <v>0.53125</v>
      </c>
      <c r="P17" s="26">
        <v>0.52430555555555558</v>
      </c>
      <c r="R17" s="26">
        <v>0.27083333333333298</v>
      </c>
    </row>
    <row r="18" spans="1:18" x14ac:dyDescent="0.2">
      <c r="A18" s="16">
        <v>1.8</v>
      </c>
      <c r="B18">
        <v>90</v>
      </c>
      <c r="C18">
        <v>0</v>
      </c>
      <c r="D18">
        <f t="shared" si="0"/>
        <v>0</v>
      </c>
      <c r="E18" s="26">
        <f t="shared" si="1"/>
        <v>6.25E-2</v>
      </c>
      <c r="H18">
        <v>4.5</v>
      </c>
      <c r="I18">
        <f t="shared" si="2"/>
        <v>81</v>
      </c>
      <c r="O18" s="26">
        <v>0.55208333333333337</v>
      </c>
      <c r="P18" s="26">
        <v>0.54513888888888895</v>
      </c>
      <c r="R18" s="26">
        <v>0.27430555555555602</v>
      </c>
    </row>
    <row r="19" spans="1:18" x14ac:dyDescent="0.2">
      <c r="A19" s="16">
        <v>1.9</v>
      </c>
      <c r="B19">
        <v>95</v>
      </c>
      <c r="C19">
        <v>0</v>
      </c>
      <c r="D19">
        <f t="shared" si="0"/>
        <v>0</v>
      </c>
      <c r="E19" s="26">
        <f t="shared" si="1"/>
        <v>6.5972222222222224E-2</v>
      </c>
      <c r="H19">
        <v>5</v>
      </c>
      <c r="I19">
        <f t="shared" si="2"/>
        <v>90</v>
      </c>
      <c r="O19" s="26">
        <v>0.59722222222222221</v>
      </c>
      <c r="P19" s="26">
        <v>0.59027777777777779</v>
      </c>
      <c r="R19" s="26">
        <v>0.27777777777777801</v>
      </c>
    </row>
    <row r="20" spans="1:18" x14ac:dyDescent="0.2">
      <c r="A20" s="18">
        <v>1.9</v>
      </c>
      <c r="B20" s="17">
        <v>100</v>
      </c>
      <c r="C20" s="17">
        <v>1</v>
      </c>
      <c r="D20" s="17">
        <f t="shared" si="0"/>
        <v>10</v>
      </c>
      <c r="E20" s="35">
        <f t="shared" si="1"/>
        <v>6.9444444444444448E-2</v>
      </c>
      <c r="H20">
        <v>5.5</v>
      </c>
      <c r="I20">
        <f t="shared" si="2"/>
        <v>99</v>
      </c>
      <c r="O20" s="26">
        <v>0.61805555555555558</v>
      </c>
      <c r="P20" s="26">
        <v>0.61111111111111105</v>
      </c>
      <c r="R20" s="26">
        <v>0.28125</v>
      </c>
    </row>
    <row r="21" spans="1:18" x14ac:dyDescent="0.2">
      <c r="A21" s="18">
        <v>1.9</v>
      </c>
      <c r="B21" s="17">
        <v>105</v>
      </c>
      <c r="C21" s="17">
        <v>1</v>
      </c>
      <c r="D21" s="17">
        <f t="shared" si="0"/>
        <v>10</v>
      </c>
      <c r="E21" s="35">
        <f t="shared" si="1"/>
        <v>7.2916666666666671E-2</v>
      </c>
      <c r="H21">
        <v>6</v>
      </c>
      <c r="I21">
        <f t="shared" si="2"/>
        <v>108</v>
      </c>
      <c r="O21" s="26">
        <v>0.66319444444444442</v>
      </c>
      <c r="P21" s="26">
        <v>0.65625</v>
      </c>
      <c r="R21" s="26">
        <v>0.28472222222222199</v>
      </c>
    </row>
    <row r="22" spans="1:18" x14ac:dyDescent="0.2">
      <c r="A22" s="16">
        <v>2</v>
      </c>
      <c r="B22">
        <v>110</v>
      </c>
      <c r="C22">
        <v>1</v>
      </c>
      <c r="D22">
        <f t="shared" si="0"/>
        <v>10</v>
      </c>
      <c r="E22" s="26">
        <f t="shared" si="1"/>
        <v>7.6388888888888881E-2</v>
      </c>
      <c r="H22">
        <v>6.5</v>
      </c>
      <c r="I22">
        <f t="shared" si="2"/>
        <v>117</v>
      </c>
      <c r="O22" s="26">
        <v>0.68402777777777779</v>
      </c>
      <c r="P22" s="26">
        <v>0.67708333333333337</v>
      </c>
      <c r="R22" s="26">
        <v>0.28819444444444398</v>
      </c>
    </row>
    <row r="23" spans="1:18" x14ac:dyDescent="0.2">
      <c r="A23" s="18">
        <v>2</v>
      </c>
      <c r="B23" s="17">
        <v>115</v>
      </c>
      <c r="C23" s="17">
        <v>1</v>
      </c>
      <c r="D23" s="17">
        <f t="shared" si="0"/>
        <v>10</v>
      </c>
      <c r="E23" s="35">
        <f t="shared" si="1"/>
        <v>7.9861111111111119E-2</v>
      </c>
      <c r="H23">
        <v>7</v>
      </c>
      <c r="I23">
        <f t="shared" si="2"/>
        <v>126</v>
      </c>
      <c r="L23" s="41" t="s">
        <v>26</v>
      </c>
      <c r="O23" s="26">
        <v>0.75</v>
      </c>
      <c r="P23" s="26">
        <v>0.74305555555555547</v>
      </c>
      <c r="R23" s="26">
        <v>0.29166666666666702</v>
      </c>
    </row>
    <row r="24" spans="1:18" x14ac:dyDescent="0.2">
      <c r="A24" s="18">
        <v>2</v>
      </c>
      <c r="B24" s="17">
        <v>120</v>
      </c>
      <c r="C24" s="17">
        <v>1</v>
      </c>
      <c r="D24" s="17">
        <f t="shared" si="0"/>
        <v>10</v>
      </c>
      <c r="E24" s="35">
        <f t="shared" si="1"/>
        <v>8.3333333333333329E-2</v>
      </c>
      <c r="H24">
        <v>7.5</v>
      </c>
      <c r="I24">
        <f t="shared" si="2"/>
        <v>135</v>
      </c>
      <c r="O24" s="26">
        <v>0.77083333333333337</v>
      </c>
      <c r="P24" s="26">
        <v>0.76388888888888884</v>
      </c>
      <c r="R24" s="26">
        <v>0.29513888888888901</v>
      </c>
    </row>
    <row r="25" spans="1:18" x14ac:dyDescent="0.2">
      <c r="A25" s="16">
        <v>2.2999999999999998</v>
      </c>
      <c r="B25">
        <v>125</v>
      </c>
      <c r="C25">
        <v>1</v>
      </c>
      <c r="D25">
        <f t="shared" si="0"/>
        <v>10</v>
      </c>
      <c r="E25" s="26">
        <f t="shared" si="1"/>
        <v>8.6805555555555566E-2</v>
      </c>
      <c r="H25">
        <v>8</v>
      </c>
      <c r="I25">
        <f t="shared" si="2"/>
        <v>144</v>
      </c>
      <c r="R25" s="26">
        <v>0.29861111111111099</v>
      </c>
    </row>
    <row r="26" spans="1:18" x14ac:dyDescent="0.2">
      <c r="A26" s="16">
        <v>2.4</v>
      </c>
      <c r="B26">
        <v>130</v>
      </c>
      <c r="C26">
        <v>1</v>
      </c>
      <c r="D26">
        <f t="shared" si="0"/>
        <v>10</v>
      </c>
      <c r="E26" s="26">
        <f t="shared" si="1"/>
        <v>9.0277777777777776E-2</v>
      </c>
      <c r="H26">
        <v>8.5</v>
      </c>
      <c r="I26">
        <f t="shared" si="2"/>
        <v>153</v>
      </c>
      <c r="R26" s="26">
        <v>0.30208333333333298</v>
      </c>
    </row>
    <row r="27" spans="1:18" x14ac:dyDescent="0.2">
      <c r="A27" s="16">
        <v>2.5</v>
      </c>
      <c r="B27">
        <v>135</v>
      </c>
      <c r="C27">
        <v>1</v>
      </c>
      <c r="D27">
        <f t="shared" si="0"/>
        <v>10</v>
      </c>
      <c r="E27" s="26">
        <f t="shared" si="1"/>
        <v>9.375E-2</v>
      </c>
      <c r="H27">
        <v>9</v>
      </c>
      <c r="I27">
        <f t="shared" si="2"/>
        <v>162</v>
      </c>
      <c r="R27" s="26">
        <v>0.30555555555555503</v>
      </c>
    </row>
    <row r="28" spans="1:18" x14ac:dyDescent="0.2">
      <c r="A28" s="16">
        <v>2.6</v>
      </c>
      <c r="B28">
        <v>140</v>
      </c>
      <c r="C28">
        <v>1</v>
      </c>
      <c r="D28">
        <f t="shared" si="0"/>
        <v>10</v>
      </c>
      <c r="E28" s="26">
        <f t="shared" si="1"/>
        <v>9.7222222222222224E-2</v>
      </c>
      <c r="H28">
        <v>9.5</v>
      </c>
      <c r="I28">
        <f t="shared" si="2"/>
        <v>171</v>
      </c>
      <c r="R28" s="26">
        <v>0.30902777777777801</v>
      </c>
    </row>
    <row r="29" spans="1:18" x14ac:dyDescent="0.2">
      <c r="A29" s="16">
        <v>2.7</v>
      </c>
      <c r="B29">
        <v>145</v>
      </c>
      <c r="C29">
        <v>1</v>
      </c>
      <c r="D29">
        <f t="shared" si="0"/>
        <v>10</v>
      </c>
      <c r="E29" s="26">
        <f t="shared" si="1"/>
        <v>0.10069444444444443</v>
      </c>
      <c r="H29">
        <v>10</v>
      </c>
      <c r="I29">
        <f t="shared" si="2"/>
        <v>180</v>
      </c>
      <c r="R29" s="26">
        <v>0.3125</v>
      </c>
    </row>
    <row r="30" spans="1:18" x14ac:dyDescent="0.2">
      <c r="A30" s="16">
        <v>2.8</v>
      </c>
      <c r="B30">
        <v>150</v>
      </c>
      <c r="C30">
        <v>1</v>
      </c>
      <c r="D30">
        <f t="shared" si="0"/>
        <v>10</v>
      </c>
      <c r="E30" s="26">
        <f t="shared" si="1"/>
        <v>0.10416666666666667</v>
      </c>
      <c r="R30" s="26">
        <v>0.31597222222222199</v>
      </c>
    </row>
    <row r="31" spans="1:18" x14ac:dyDescent="0.2">
      <c r="A31" s="20">
        <v>2.9</v>
      </c>
      <c r="B31" s="19">
        <v>155</v>
      </c>
      <c r="C31">
        <v>1</v>
      </c>
      <c r="D31">
        <f t="shared" si="0"/>
        <v>10</v>
      </c>
      <c r="E31" s="26">
        <f t="shared" si="1"/>
        <v>0.1076388888888889</v>
      </c>
      <c r="R31" s="26">
        <v>0.31944444444444398</v>
      </c>
    </row>
    <row r="32" spans="1:18" x14ac:dyDescent="0.2">
      <c r="A32" s="18">
        <v>2.9</v>
      </c>
      <c r="B32" s="17">
        <v>160</v>
      </c>
      <c r="C32" s="17">
        <v>2</v>
      </c>
      <c r="D32" s="17">
        <f t="shared" si="0"/>
        <v>20</v>
      </c>
      <c r="E32" s="35">
        <f t="shared" si="1"/>
        <v>0.1111111111111111</v>
      </c>
      <c r="R32" s="26">
        <v>0.32291666666666602</v>
      </c>
    </row>
    <row r="33" spans="1:18" x14ac:dyDescent="0.2">
      <c r="A33" s="18">
        <v>2.9</v>
      </c>
      <c r="B33" s="17">
        <v>165</v>
      </c>
      <c r="C33" s="17">
        <v>2</v>
      </c>
      <c r="D33" s="17">
        <f t="shared" si="0"/>
        <v>20</v>
      </c>
      <c r="E33" s="35">
        <f t="shared" si="1"/>
        <v>0.11458333333333333</v>
      </c>
      <c r="R33" s="26">
        <v>0.32638888888888901</v>
      </c>
    </row>
    <row r="34" spans="1:18" x14ac:dyDescent="0.2">
      <c r="A34" s="16">
        <v>3</v>
      </c>
      <c r="B34">
        <v>170</v>
      </c>
      <c r="C34">
        <v>2</v>
      </c>
      <c r="D34">
        <f t="shared" si="0"/>
        <v>20</v>
      </c>
      <c r="E34" s="26">
        <f t="shared" si="1"/>
        <v>0.11805555555555557</v>
      </c>
      <c r="R34" s="26">
        <v>0.32986111111111099</v>
      </c>
    </row>
    <row r="35" spans="1:18" x14ac:dyDescent="0.2">
      <c r="A35" s="18">
        <v>3</v>
      </c>
      <c r="B35" s="17">
        <v>175</v>
      </c>
      <c r="C35" s="17">
        <v>2</v>
      </c>
      <c r="D35" s="17">
        <f t="shared" si="0"/>
        <v>20</v>
      </c>
      <c r="E35" s="35">
        <f t="shared" si="1"/>
        <v>0.12152777777777778</v>
      </c>
      <c r="R35" s="26">
        <v>0.33333333333333298</v>
      </c>
    </row>
    <row r="36" spans="1:18" x14ac:dyDescent="0.2">
      <c r="A36" s="18">
        <v>3</v>
      </c>
      <c r="B36" s="17">
        <v>180</v>
      </c>
      <c r="C36" s="17">
        <v>2</v>
      </c>
      <c r="D36" s="17">
        <f t="shared" si="0"/>
        <v>20</v>
      </c>
      <c r="E36" s="35">
        <f t="shared" si="1"/>
        <v>0.125</v>
      </c>
      <c r="R36" s="26">
        <v>0.33680555555555503</v>
      </c>
    </row>
    <row r="37" spans="1:18" x14ac:dyDescent="0.2">
      <c r="A37" s="16">
        <v>3.3</v>
      </c>
      <c r="B37">
        <v>185</v>
      </c>
      <c r="C37">
        <v>2</v>
      </c>
      <c r="D37">
        <f t="shared" si="0"/>
        <v>20</v>
      </c>
      <c r="E37" s="26">
        <f t="shared" si="1"/>
        <v>0.12847222222222224</v>
      </c>
      <c r="R37" s="26">
        <v>0.34027777777777801</v>
      </c>
    </row>
    <row r="38" spans="1:18" x14ac:dyDescent="0.2">
      <c r="A38" s="16">
        <v>3.4</v>
      </c>
      <c r="B38">
        <v>190</v>
      </c>
      <c r="C38">
        <v>2</v>
      </c>
      <c r="D38">
        <f t="shared" si="0"/>
        <v>20</v>
      </c>
      <c r="E38" s="26">
        <f t="shared" si="1"/>
        <v>0.13194444444444445</v>
      </c>
      <c r="R38" s="26">
        <v>0.34375</v>
      </c>
    </row>
    <row r="39" spans="1:18" x14ac:dyDescent="0.2">
      <c r="A39" s="16">
        <v>3.5</v>
      </c>
      <c r="B39">
        <v>195</v>
      </c>
      <c r="C39">
        <v>2</v>
      </c>
      <c r="D39">
        <f t="shared" si="0"/>
        <v>20</v>
      </c>
      <c r="E39" s="26">
        <f t="shared" si="1"/>
        <v>0.13541666666666666</v>
      </c>
      <c r="R39" s="26">
        <v>0.34722222222222199</v>
      </c>
    </row>
    <row r="40" spans="1:18" x14ac:dyDescent="0.2">
      <c r="A40" s="16">
        <v>3.6</v>
      </c>
      <c r="B40">
        <v>200</v>
      </c>
      <c r="C40">
        <v>2</v>
      </c>
      <c r="D40">
        <f t="shared" si="0"/>
        <v>20</v>
      </c>
      <c r="E40" s="26">
        <f t="shared" si="1"/>
        <v>0.1388888888888889</v>
      </c>
      <c r="R40" s="26">
        <v>0.35069444444444398</v>
      </c>
    </row>
    <row r="41" spans="1:18" x14ac:dyDescent="0.2">
      <c r="A41" s="16">
        <v>3.7</v>
      </c>
      <c r="B41">
        <v>205</v>
      </c>
      <c r="C41">
        <v>2</v>
      </c>
      <c r="D41">
        <f t="shared" si="0"/>
        <v>20</v>
      </c>
      <c r="E41" s="26">
        <f t="shared" si="1"/>
        <v>0.1423611111111111</v>
      </c>
      <c r="R41" s="26">
        <v>0.35416666666666602</v>
      </c>
    </row>
    <row r="42" spans="1:18" x14ac:dyDescent="0.2">
      <c r="A42" s="16">
        <v>3.8</v>
      </c>
      <c r="B42">
        <v>210</v>
      </c>
      <c r="C42">
        <v>2</v>
      </c>
      <c r="D42">
        <f t="shared" si="0"/>
        <v>20</v>
      </c>
      <c r="E42" s="26">
        <f t="shared" si="1"/>
        <v>0.14583333333333334</v>
      </c>
      <c r="R42" s="26">
        <v>0.35763888888888901</v>
      </c>
    </row>
    <row r="43" spans="1:18" x14ac:dyDescent="0.2">
      <c r="A43" s="16">
        <v>3.9</v>
      </c>
      <c r="B43">
        <v>215</v>
      </c>
      <c r="C43">
        <v>2</v>
      </c>
      <c r="D43">
        <f t="shared" si="0"/>
        <v>20</v>
      </c>
      <c r="E43" s="26">
        <f t="shared" si="1"/>
        <v>0.14930555555555555</v>
      </c>
      <c r="R43" s="26">
        <v>0.36111111111111099</v>
      </c>
    </row>
    <row r="44" spans="1:18" x14ac:dyDescent="0.2">
      <c r="A44" s="18">
        <v>3.9</v>
      </c>
      <c r="B44" s="17">
        <v>220</v>
      </c>
      <c r="C44" s="17">
        <v>3</v>
      </c>
      <c r="D44" s="17">
        <f t="shared" si="0"/>
        <v>30</v>
      </c>
      <c r="E44" s="35">
        <f t="shared" si="1"/>
        <v>0.15277777777777776</v>
      </c>
      <c r="R44" s="26">
        <v>0.36458333333333298</v>
      </c>
    </row>
    <row r="45" spans="1:18" x14ac:dyDescent="0.2">
      <c r="A45" s="18">
        <v>3.9</v>
      </c>
      <c r="B45" s="17">
        <v>225</v>
      </c>
      <c r="C45" s="17">
        <v>3</v>
      </c>
      <c r="D45" s="17">
        <f t="shared" si="0"/>
        <v>30</v>
      </c>
      <c r="E45" s="35">
        <f t="shared" si="1"/>
        <v>0.15625</v>
      </c>
      <c r="R45" s="26">
        <v>0.36805555555555503</v>
      </c>
    </row>
    <row r="46" spans="1:18" x14ac:dyDescent="0.2">
      <c r="A46" s="16">
        <v>4</v>
      </c>
      <c r="B46">
        <v>230</v>
      </c>
      <c r="C46">
        <v>3</v>
      </c>
      <c r="D46">
        <f t="shared" si="0"/>
        <v>30</v>
      </c>
      <c r="E46" s="26">
        <f t="shared" si="1"/>
        <v>0.15972222222222224</v>
      </c>
      <c r="R46" s="26">
        <v>0.37152777777777701</v>
      </c>
    </row>
    <row r="47" spans="1:18" x14ac:dyDescent="0.2">
      <c r="A47" s="18">
        <v>4</v>
      </c>
      <c r="B47" s="17">
        <v>235</v>
      </c>
      <c r="C47" s="17">
        <v>3</v>
      </c>
      <c r="D47" s="17">
        <f t="shared" si="0"/>
        <v>30</v>
      </c>
      <c r="E47" s="35">
        <f t="shared" si="1"/>
        <v>0.16319444444444445</v>
      </c>
      <c r="R47" s="26">
        <v>0.375</v>
      </c>
    </row>
    <row r="48" spans="1:18" x14ac:dyDescent="0.2">
      <c r="A48" s="18">
        <v>4</v>
      </c>
      <c r="B48" s="17">
        <v>240</v>
      </c>
      <c r="C48" s="17">
        <v>3</v>
      </c>
      <c r="D48" s="17">
        <f t="shared" si="0"/>
        <v>30</v>
      </c>
      <c r="E48" s="35">
        <f t="shared" si="1"/>
        <v>0.16666666666666666</v>
      </c>
      <c r="R48" s="26">
        <v>0.37847222222222199</v>
      </c>
    </row>
    <row r="49" spans="1:18" x14ac:dyDescent="0.2">
      <c r="A49" s="16">
        <v>4.3</v>
      </c>
      <c r="B49">
        <v>245</v>
      </c>
      <c r="C49">
        <v>3</v>
      </c>
      <c r="D49">
        <f t="shared" si="0"/>
        <v>30</v>
      </c>
      <c r="E49" s="26">
        <f t="shared" si="1"/>
        <v>0.17013888888888887</v>
      </c>
      <c r="R49" s="26">
        <v>0.38194444444444398</v>
      </c>
    </row>
    <row r="50" spans="1:18" x14ac:dyDescent="0.2">
      <c r="A50" s="16">
        <v>4.4000000000000004</v>
      </c>
      <c r="B50">
        <v>250</v>
      </c>
      <c r="C50">
        <v>3</v>
      </c>
      <c r="D50">
        <f t="shared" si="0"/>
        <v>30</v>
      </c>
      <c r="E50" s="26">
        <f t="shared" si="1"/>
        <v>0.17361111111111113</v>
      </c>
      <c r="R50" s="26">
        <v>0.38541666666666602</v>
      </c>
    </row>
    <row r="51" spans="1:18" x14ac:dyDescent="0.2">
      <c r="A51" s="16">
        <v>4.5</v>
      </c>
      <c r="B51">
        <v>255</v>
      </c>
      <c r="C51">
        <v>3</v>
      </c>
      <c r="D51">
        <f t="shared" si="0"/>
        <v>30</v>
      </c>
      <c r="E51" s="26">
        <f t="shared" si="1"/>
        <v>0.17708333333333334</v>
      </c>
      <c r="R51" s="26">
        <v>0.38888888888888801</v>
      </c>
    </row>
    <row r="52" spans="1:18" x14ac:dyDescent="0.2">
      <c r="A52" s="16">
        <v>4.5999999999999996</v>
      </c>
      <c r="B52">
        <v>260</v>
      </c>
      <c r="C52">
        <v>3</v>
      </c>
      <c r="D52">
        <f t="shared" si="0"/>
        <v>30</v>
      </c>
      <c r="E52" s="26">
        <f t="shared" si="1"/>
        <v>0.18055555555555555</v>
      </c>
      <c r="R52" s="26">
        <v>0.39236111111111099</v>
      </c>
    </row>
    <row r="53" spans="1:18" x14ac:dyDescent="0.2">
      <c r="A53" s="16">
        <v>4.7</v>
      </c>
      <c r="B53">
        <v>265</v>
      </c>
      <c r="C53">
        <v>3</v>
      </c>
      <c r="D53">
        <f t="shared" si="0"/>
        <v>30</v>
      </c>
      <c r="E53" s="26">
        <f t="shared" si="1"/>
        <v>0.18402777777777779</v>
      </c>
      <c r="R53" s="26">
        <v>0.39583333333333298</v>
      </c>
    </row>
    <row r="54" spans="1:18" x14ac:dyDescent="0.2">
      <c r="A54" s="16">
        <v>4.8</v>
      </c>
      <c r="B54">
        <v>270</v>
      </c>
      <c r="C54">
        <v>3</v>
      </c>
      <c r="D54">
        <f t="shared" si="0"/>
        <v>30</v>
      </c>
      <c r="E54" s="26">
        <f t="shared" si="1"/>
        <v>0.1875</v>
      </c>
      <c r="R54" s="26">
        <v>0.39930555555555503</v>
      </c>
    </row>
    <row r="55" spans="1:18" x14ac:dyDescent="0.2">
      <c r="A55" s="16">
        <v>4.9000000000000004</v>
      </c>
      <c r="B55">
        <v>275</v>
      </c>
      <c r="C55">
        <v>3</v>
      </c>
      <c r="D55">
        <f t="shared" si="0"/>
        <v>30</v>
      </c>
      <c r="E55" s="26">
        <f t="shared" si="1"/>
        <v>0.19097222222222221</v>
      </c>
      <c r="R55" s="26">
        <v>0.40277777777777701</v>
      </c>
    </row>
    <row r="56" spans="1:18" x14ac:dyDescent="0.2">
      <c r="A56" s="18">
        <v>4.9000000000000004</v>
      </c>
      <c r="B56" s="17">
        <v>280</v>
      </c>
      <c r="C56" s="17">
        <v>4</v>
      </c>
      <c r="D56" s="17">
        <f t="shared" si="0"/>
        <v>40</v>
      </c>
      <c r="E56" s="35">
        <f t="shared" si="1"/>
        <v>0.19444444444444445</v>
      </c>
      <c r="R56" s="26">
        <v>0.406249999999999</v>
      </c>
    </row>
    <row r="57" spans="1:18" x14ac:dyDescent="0.2">
      <c r="A57" s="18">
        <v>4.9000000000000004</v>
      </c>
      <c r="B57" s="17">
        <v>285</v>
      </c>
      <c r="C57" s="17">
        <v>4</v>
      </c>
      <c r="D57" s="17">
        <f t="shared" si="0"/>
        <v>40</v>
      </c>
      <c r="E57" s="35">
        <f t="shared" si="1"/>
        <v>0.19791666666666666</v>
      </c>
      <c r="R57" s="26">
        <v>0.40972222222222199</v>
      </c>
    </row>
    <row r="58" spans="1:18" x14ac:dyDescent="0.2">
      <c r="A58" s="16">
        <v>5</v>
      </c>
      <c r="B58">
        <v>290</v>
      </c>
      <c r="C58">
        <v>4</v>
      </c>
      <c r="D58">
        <f t="shared" si="0"/>
        <v>40</v>
      </c>
      <c r="E58" s="26">
        <f t="shared" si="1"/>
        <v>0.20138888888888887</v>
      </c>
      <c r="R58" s="26">
        <v>0.41319444444444398</v>
      </c>
    </row>
    <row r="59" spans="1:18" x14ac:dyDescent="0.2">
      <c r="A59" s="18">
        <v>5</v>
      </c>
      <c r="B59" s="17">
        <v>295</v>
      </c>
      <c r="C59" s="17">
        <v>4</v>
      </c>
      <c r="D59" s="17">
        <f t="shared" si="0"/>
        <v>40</v>
      </c>
      <c r="E59" s="35">
        <f t="shared" si="1"/>
        <v>0.20486111111111113</v>
      </c>
      <c r="R59" s="26">
        <v>0.41666666666666602</v>
      </c>
    </row>
    <row r="60" spans="1:18" x14ac:dyDescent="0.2">
      <c r="A60" s="18">
        <v>5</v>
      </c>
      <c r="B60" s="17">
        <v>300</v>
      </c>
      <c r="C60" s="17">
        <v>4</v>
      </c>
      <c r="D60" s="17">
        <f t="shared" si="0"/>
        <v>40</v>
      </c>
      <c r="E60" s="35">
        <f t="shared" si="1"/>
        <v>0.20833333333333334</v>
      </c>
      <c r="R60" s="26">
        <v>0.42013888888888801</v>
      </c>
    </row>
    <row r="61" spans="1:18" x14ac:dyDescent="0.2">
      <c r="A61" s="16">
        <v>5.3</v>
      </c>
      <c r="B61">
        <v>305</v>
      </c>
      <c r="C61">
        <v>4</v>
      </c>
      <c r="D61">
        <f t="shared" si="0"/>
        <v>40</v>
      </c>
      <c r="E61" s="26">
        <f t="shared" si="1"/>
        <v>0.21180555555555555</v>
      </c>
      <c r="R61" s="26">
        <v>0.42361111111110999</v>
      </c>
    </row>
    <row r="62" spans="1:18" x14ac:dyDescent="0.2">
      <c r="A62" s="16">
        <v>5.4</v>
      </c>
      <c r="B62">
        <v>310</v>
      </c>
      <c r="C62">
        <v>4</v>
      </c>
      <c r="D62">
        <f t="shared" si="0"/>
        <v>40</v>
      </c>
      <c r="E62" s="26">
        <f t="shared" si="1"/>
        <v>0.21527777777777779</v>
      </c>
      <c r="R62" s="26">
        <v>0.42708333333333298</v>
      </c>
    </row>
    <row r="63" spans="1:18" x14ac:dyDescent="0.2">
      <c r="A63" s="16">
        <v>5.5</v>
      </c>
      <c r="B63">
        <v>315</v>
      </c>
      <c r="C63">
        <v>4</v>
      </c>
      <c r="D63">
        <f t="shared" si="0"/>
        <v>40</v>
      </c>
      <c r="E63" s="26">
        <f t="shared" si="1"/>
        <v>0.21875</v>
      </c>
      <c r="R63" s="26">
        <v>0.43055555555555503</v>
      </c>
    </row>
    <row r="64" spans="1:18" x14ac:dyDescent="0.2">
      <c r="A64" s="16">
        <v>5.6</v>
      </c>
      <c r="B64">
        <v>320</v>
      </c>
      <c r="C64">
        <v>4</v>
      </c>
      <c r="D64">
        <f t="shared" si="0"/>
        <v>40</v>
      </c>
      <c r="E64" s="26">
        <f t="shared" si="1"/>
        <v>0.22222222222222221</v>
      </c>
      <c r="R64" s="26">
        <v>0.43402777777777701</v>
      </c>
    </row>
    <row r="65" spans="1:18" x14ac:dyDescent="0.2">
      <c r="A65" s="16">
        <v>5.7</v>
      </c>
      <c r="B65">
        <v>325</v>
      </c>
      <c r="C65">
        <v>4</v>
      </c>
      <c r="D65">
        <f t="shared" si="0"/>
        <v>40</v>
      </c>
      <c r="E65" s="26">
        <f t="shared" si="1"/>
        <v>0.22569444444444445</v>
      </c>
      <c r="R65" s="26">
        <v>0.437499999999999</v>
      </c>
    </row>
    <row r="66" spans="1:18" x14ac:dyDescent="0.2">
      <c r="A66" s="16">
        <v>5.8</v>
      </c>
      <c r="B66">
        <v>330</v>
      </c>
      <c r="C66">
        <v>4</v>
      </c>
      <c r="D66">
        <f t="shared" si="0"/>
        <v>40</v>
      </c>
      <c r="E66" s="26">
        <f t="shared" si="1"/>
        <v>0.22916666666666666</v>
      </c>
      <c r="R66" s="26">
        <v>0.44097222222222199</v>
      </c>
    </row>
    <row r="67" spans="1:18" x14ac:dyDescent="0.2">
      <c r="A67" s="16">
        <v>5.9</v>
      </c>
      <c r="B67">
        <v>335</v>
      </c>
      <c r="C67">
        <v>4</v>
      </c>
      <c r="D67">
        <f t="shared" si="0"/>
        <v>40</v>
      </c>
      <c r="E67" s="26">
        <f t="shared" si="1"/>
        <v>0.23263888888888887</v>
      </c>
      <c r="R67" s="26">
        <v>0.44444444444444398</v>
      </c>
    </row>
    <row r="68" spans="1:18" x14ac:dyDescent="0.2">
      <c r="A68" s="18">
        <v>5.9</v>
      </c>
      <c r="B68" s="17">
        <v>340</v>
      </c>
      <c r="C68" s="17">
        <v>5</v>
      </c>
      <c r="D68" s="17">
        <f t="shared" si="0"/>
        <v>50</v>
      </c>
      <c r="E68" s="35">
        <f t="shared" si="1"/>
        <v>0.23611111111111113</v>
      </c>
      <c r="R68" s="26">
        <v>0.44791666666666602</v>
      </c>
    </row>
    <row r="69" spans="1:18" x14ac:dyDescent="0.2">
      <c r="A69" s="18">
        <v>5.9</v>
      </c>
      <c r="B69" s="17">
        <v>345</v>
      </c>
      <c r="C69" s="17">
        <v>5</v>
      </c>
      <c r="D69" s="17">
        <f t="shared" si="0"/>
        <v>50</v>
      </c>
      <c r="E69" s="35">
        <f t="shared" si="1"/>
        <v>0.23958333333333334</v>
      </c>
      <c r="R69" s="26">
        <v>0.45138888888888801</v>
      </c>
    </row>
    <row r="70" spans="1:18" x14ac:dyDescent="0.2">
      <c r="A70" s="16">
        <v>6</v>
      </c>
      <c r="B70">
        <v>350</v>
      </c>
      <c r="C70">
        <v>5</v>
      </c>
      <c r="D70">
        <f t="shared" si="0"/>
        <v>50</v>
      </c>
      <c r="E70" s="26">
        <f t="shared" si="1"/>
        <v>0.24305555555555555</v>
      </c>
      <c r="R70" s="26">
        <v>0.45486111111110999</v>
      </c>
    </row>
    <row r="71" spans="1:18" x14ac:dyDescent="0.2">
      <c r="A71" s="18">
        <v>6</v>
      </c>
      <c r="B71" s="17">
        <v>355</v>
      </c>
      <c r="C71" s="17">
        <v>5</v>
      </c>
      <c r="D71" s="17">
        <f t="shared" si="0"/>
        <v>50</v>
      </c>
      <c r="E71" s="35">
        <f t="shared" si="1"/>
        <v>0.24652777777777779</v>
      </c>
      <c r="R71" s="26">
        <v>0.45833333333333298</v>
      </c>
    </row>
    <row r="72" spans="1:18" x14ac:dyDescent="0.2">
      <c r="A72" s="18">
        <v>6</v>
      </c>
      <c r="B72" s="17">
        <v>360</v>
      </c>
      <c r="C72" s="17">
        <v>5</v>
      </c>
      <c r="D72" s="17">
        <f t="shared" si="0"/>
        <v>50</v>
      </c>
      <c r="E72" s="35">
        <f t="shared" si="1"/>
        <v>0.25</v>
      </c>
      <c r="R72" s="26">
        <v>0.46180555555555503</v>
      </c>
    </row>
    <row r="73" spans="1:18" x14ac:dyDescent="0.2">
      <c r="A73" s="16">
        <v>6.3</v>
      </c>
      <c r="B73">
        <v>365</v>
      </c>
      <c r="C73">
        <v>5</v>
      </c>
      <c r="D73">
        <f t="shared" si="0"/>
        <v>50</v>
      </c>
      <c r="E73" s="26">
        <f t="shared" si="1"/>
        <v>0.25347222222222221</v>
      </c>
      <c r="R73" s="26">
        <v>0.46527777777777701</v>
      </c>
    </row>
    <row r="74" spans="1:18" x14ac:dyDescent="0.2">
      <c r="A74" s="16">
        <v>6.4</v>
      </c>
      <c r="B74">
        <v>370</v>
      </c>
      <c r="C74">
        <v>5</v>
      </c>
      <c r="D74">
        <f t="shared" si="0"/>
        <v>50</v>
      </c>
      <c r="E74" s="26">
        <f t="shared" si="1"/>
        <v>0.25694444444444448</v>
      </c>
      <c r="R74" s="26">
        <v>0.468749999999999</v>
      </c>
    </row>
    <row r="75" spans="1:18" x14ac:dyDescent="0.2">
      <c r="A75" s="16">
        <v>6.5</v>
      </c>
      <c r="B75">
        <v>375</v>
      </c>
      <c r="C75">
        <v>5</v>
      </c>
      <c r="D75">
        <f t="shared" ref="D75:D118" si="3">C75*10</f>
        <v>50</v>
      </c>
      <c r="E75" s="26">
        <f t="shared" ref="E75:E118" si="4">TIME(0,B75,0)</f>
        <v>0.26041666666666669</v>
      </c>
      <c r="R75" s="26">
        <v>0.47222222222222099</v>
      </c>
    </row>
    <row r="76" spans="1:18" x14ac:dyDescent="0.2">
      <c r="A76" s="16">
        <v>6.6</v>
      </c>
      <c r="B76">
        <v>380</v>
      </c>
      <c r="C76">
        <v>5</v>
      </c>
      <c r="D76">
        <f t="shared" si="3"/>
        <v>50</v>
      </c>
      <c r="E76" s="26">
        <f t="shared" si="4"/>
        <v>0.2638888888888889</v>
      </c>
      <c r="R76" s="26">
        <v>0.47569444444444398</v>
      </c>
    </row>
    <row r="77" spans="1:18" x14ac:dyDescent="0.2">
      <c r="A77" s="16">
        <v>6.7</v>
      </c>
      <c r="B77">
        <v>385</v>
      </c>
      <c r="C77">
        <v>5</v>
      </c>
      <c r="D77">
        <f t="shared" si="3"/>
        <v>50</v>
      </c>
      <c r="E77" s="26">
        <f t="shared" si="4"/>
        <v>0.2673611111111111</v>
      </c>
      <c r="R77" s="26">
        <v>0.47916666666666602</v>
      </c>
    </row>
    <row r="78" spans="1:18" x14ac:dyDescent="0.2">
      <c r="A78" s="16">
        <v>6.8</v>
      </c>
      <c r="B78">
        <v>390</v>
      </c>
      <c r="C78">
        <v>5</v>
      </c>
      <c r="D78">
        <f t="shared" si="3"/>
        <v>50</v>
      </c>
      <c r="E78" s="26">
        <f t="shared" si="4"/>
        <v>0.27083333333333331</v>
      </c>
      <c r="R78" s="26">
        <v>0.48263888888888801</v>
      </c>
    </row>
    <row r="79" spans="1:18" x14ac:dyDescent="0.2">
      <c r="A79" s="16">
        <v>6.9</v>
      </c>
      <c r="B79">
        <v>395</v>
      </c>
      <c r="C79">
        <v>5</v>
      </c>
      <c r="D79">
        <f t="shared" si="3"/>
        <v>50</v>
      </c>
      <c r="E79" s="26">
        <f t="shared" si="4"/>
        <v>0.27430555555555552</v>
      </c>
      <c r="R79" s="26">
        <v>0.48611111111110999</v>
      </c>
    </row>
    <row r="80" spans="1:18" x14ac:dyDescent="0.2">
      <c r="A80" s="18">
        <v>6.9</v>
      </c>
      <c r="B80" s="17">
        <v>400</v>
      </c>
      <c r="C80" s="17">
        <v>6</v>
      </c>
      <c r="D80" s="17">
        <f t="shared" si="3"/>
        <v>60</v>
      </c>
      <c r="E80" s="35">
        <f t="shared" si="4"/>
        <v>0.27777777777777779</v>
      </c>
      <c r="R80" s="26">
        <v>0.48958333333333198</v>
      </c>
    </row>
    <row r="81" spans="1:18" x14ac:dyDescent="0.2">
      <c r="A81" s="18">
        <v>6.9</v>
      </c>
      <c r="B81" s="17">
        <v>405</v>
      </c>
      <c r="C81" s="17">
        <v>6</v>
      </c>
      <c r="D81" s="17">
        <f t="shared" si="3"/>
        <v>60</v>
      </c>
      <c r="E81" s="35">
        <f t="shared" si="4"/>
        <v>0.28125</v>
      </c>
      <c r="R81" s="26">
        <v>0.49305555555555503</v>
      </c>
    </row>
    <row r="82" spans="1:18" x14ac:dyDescent="0.2">
      <c r="A82" s="16">
        <v>7</v>
      </c>
      <c r="B82">
        <v>410</v>
      </c>
      <c r="C82">
        <v>6</v>
      </c>
      <c r="D82">
        <f t="shared" si="3"/>
        <v>60</v>
      </c>
      <c r="E82" s="26">
        <f t="shared" si="4"/>
        <v>0.28472222222222221</v>
      </c>
      <c r="R82" s="26">
        <v>0.49652777777777701</v>
      </c>
    </row>
    <row r="83" spans="1:18" x14ac:dyDescent="0.2">
      <c r="A83" s="18">
        <v>7</v>
      </c>
      <c r="B83" s="17">
        <v>415</v>
      </c>
      <c r="C83" s="17">
        <v>6</v>
      </c>
      <c r="D83" s="17">
        <f t="shared" si="3"/>
        <v>60</v>
      </c>
      <c r="E83" s="35">
        <f t="shared" si="4"/>
        <v>0.28819444444444448</v>
      </c>
      <c r="R83" s="26">
        <v>0.499999999999999</v>
      </c>
    </row>
    <row r="84" spans="1:18" x14ac:dyDescent="0.2">
      <c r="A84" s="18">
        <v>7</v>
      </c>
      <c r="B84" s="17">
        <v>420</v>
      </c>
      <c r="C84" s="17">
        <v>6</v>
      </c>
      <c r="D84" s="17">
        <f t="shared" si="3"/>
        <v>60</v>
      </c>
      <c r="E84" s="35">
        <f t="shared" si="4"/>
        <v>0.29166666666666669</v>
      </c>
      <c r="R84" s="26">
        <v>0.50347222222222099</v>
      </c>
    </row>
    <row r="85" spans="1:18" x14ac:dyDescent="0.2">
      <c r="A85" s="16">
        <v>7.3</v>
      </c>
      <c r="B85">
        <v>425</v>
      </c>
      <c r="C85">
        <v>6</v>
      </c>
      <c r="D85">
        <f t="shared" si="3"/>
        <v>60</v>
      </c>
      <c r="E85" s="26">
        <f t="shared" si="4"/>
        <v>0.2951388888888889</v>
      </c>
      <c r="R85" s="26">
        <v>0.50694444444444398</v>
      </c>
    </row>
    <row r="86" spans="1:18" x14ac:dyDescent="0.2">
      <c r="A86" s="16">
        <v>7.4</v>
      </c>
      <c r="B86">
        <v>430</v>
      </c>
      <c r="C86">
        <v>6</v>
      </c>
      <c r="D86">
        <f t="shared" si="3"/>
        <v>60</v>
      </c>
      <c r="E86" s="26">
        <f t="shared" si="4"/>
        <v>0.2986111111111111</v>
      </c>
      <c r="R86" s="26">
        <v>0.51041666666666596</v>
      </c>
    </row>
    <row r="87" spans="1:18" x14ac:dyDescent="0.2">
      <c r="A87" s="16">
        <v>7.5</v>
      </c>
      <c r="B87">
        <v>435</v>
      </c>
      <c r="C87">
        <v>6</v>
      </c>
      <c r="D87">
        <f t="shared" si="3"/>
        <v>60</v>
      </c>
      <c r="E87" s="26">
        <f t="shared" si="4"/>
        <v>0.30208333333333331</v>
      </c>
      <c r="R87" s="26">
        <v>0.51388888888888795</v>
      </c>
    </row>
    <row r="88" spans="1:18" x14ac:dyDescent="0.2">
      <c r="A88" s="16">
        <v>7.6</v>
      </c>
      <c r="B88">
        <v>440</v>
      </c>
      <c r="C88">
        <v>6</v>
      </c>
      <c r="D88">
        <f t="shared" si="3"/>
        <v>60</v>
      </c>
      <c r="E88" s="26">
        <f t="shared" si="4"/>
        <v>0.30555555555555552</v>
      </c>
      <c r="R88" s="26">
        <v>0.51736111111111005</v>
      </c>
    </row>
    <row r="89" spans="1:18" x14ac:dyDescent="0.2">
      <c r="A89" s="16">
        <v>7.7</v>
      </c>
      <c r="B89">
        <v>445</v>
      </c>
      <c r="C89">
        <v>6</v>
      </c>
      <c r="D89">
        <f t="shared" si="3"/>
        <v>60</v>
      </c>
      <c r="E89" s="26">
        <f t="shared" si="4"/>
        <v>0.30902777777777779</v>
      </c>
      <c r="R89" s="26">
        <v>0.52083333333333204</v>
      </c>
    </row>
    <row r="90" spans="1:18" x14ac:dyDescent="0.2">
      <c r="A90" s="16">
        <v>7.8</v>
      </c>
      <c r="B90">
        <v>450</v>
      </c>
      <c r="C90">
        <v>6</v>
      </c>
      <c r="D90">
        <f t="shared" si="3"/>
        <v>60</v>
      </c>
      <c r="E90" s="26">
        <f t="shared" si="4"/>
        <v>0.3125</v>
      </c>
      <c r="R90" s="26">
        <v>0.52430555555555503</v>
      </c>
    </row>
    <row r="91" spans="1:18" x14ac:dyDescent="0.2">
      <c r="A91" s="16">
        <v>7.9</v>
      </c>
      <c r="B91">
        <v>455</v>
      </c>
      <c r="C91">
        <v>6</v>
      </c>
      <c r="D91">
        <f t="shared" si="3"/>
        <v>60</v>
      </c>
      <c r="E91" s="26">
        <f t="shared" si="4"/>
        <v>0.31597222222222221</v>
      </c>
      <c r="R91" s="26">
        <v>0.52777777777777701</v>
      </c>
    </row>
    <row r="92" spans="1:18" x14ac:dyDescent="0.2">
      <c r="A92" s="18">
        <v>7.9</v>
      </c>
      <c r="B92" s="17">
        <v>460</v>
      </c>
      <c r="C92" s="17">
        <v>7</v>
      </c>
      <c r="D92" s="17">
        <f t="shared" si="3"/>
        <v>70</v>
      </c>
      <c r="E92" s="35">
        <f t="shared" si="4"/>
        <v>0.31944444444444448</v>
      </c>
      <c r="R92" s="26">
        <v>0.531249999999999</v>
      </c>
    </row>
    <row r="93" spans="1:18" x14ac:dyDescent="0.2">
      <c r="A93" s="18">
        <v>7.9</v>
      </c>
      <c r="B93" s="17">
        <v>465</v>
      </c>
      <c r="C93" s="17">
        <v>7</v>
      </c>
      <c r="D93" s="17">
        <f t="shared" si="3"/>
        <v>70</v>
      </c>
      <c r="E93" s="35">
        <f t="shared" si="4"/>
        <v>0.32291666666666669</v>
      </c>
      <c r="R93" s="26">
        <v>0.53472222222222099</v>
      </c>
    </row>
    <row r="94" spans="1:18" x14ac:dyDescent="0.2">
      <c r="A94" s="16">
        <v>8</v>
      </c>
      <c r="B94">
        <v>470</v>
      </c>
      <c r="C94">
        <v>7</v>
      </c>
      <c r="D94">
        <f t="shared" si="3"/>
        <v>70</v>
      </c>
      <c r="E94" s="26">
        <f t="shared" si="4"/>
        <v>0.3263888888888889</v>
      </c>
      <c r="R94" s="26">
        <v>0.53819444444444298</v>
      </c>
    </row>
    <row r="95" spans="1:18" x14ac:dyDescent="0.2">
      <c r="A95" s="18">
        <v>8</v>
      </c>
      <c r="B95" s="17">
        <v>475</v>
      </c>
      <c r="C95" s="17">
        <v>7</v>
      </c>
      <c r="D95" s="17">
        <f t="shared" si="3"/>
        <v>70</v>
      </c>
      <c r="E95" s="35">
        <f t="shared" si="4"/>
        <v>0.3298611111111111</v>
      </c>
      <c r="R95" s="26">
        <v>0.54166666666666596</v>
      </c>
    </row>
    <row r="96" spans="1:18" x14ac:dyDescent="0.2">
      <c r="A96" s="18">
        <v>8</v>
      </c>
      <c r="B96" s="17">
        <v>480</v>
      </c>
      <c r="C96" s="17">
        <v>7</v>
      </c>
      <c r="D96" s="17">
        <f t="shared" si="3"/>
        <v>70</v>
      </c>
      <c r="E96" s="35">
        <f t="shared" si="4"/>
        <v>0.33333333333333331</v>
      </c>
      <c r="R96" s="26">
        <v>0.54513888888888795</v>
      </c>
    </row>
    <row r="97" spans="1:18" x14ac:dyDescent="0.2">
      <c r="A97" s="16">
        <v>8.3000000000000007</v>
      </c>
      <c r="B97">
        <v>485</v>
      </c>
      <c r="C97">
        <v>7</v>
      </c>
      <c r="D97">
        <f t="shared" si="3"/>
        <v>70</v>
      </c>
      <c r="E97" s="26">
        <f t="shared" si="4"/>
        <v>0.33680555555555558</v>
      </c>
      <c r="R97" s="26">
        <v>0.54861111111111005</v>
      </c>
    </row>
    <row r="98" spans="1:18" x14ac:dyDescent="0.2">
      <c r="A98" s="16">
        <v>8.4</v>
      </c>
      <c r="B98">
        <v>490</v>
      </c>
      <c r="C98">
        <v>7</v>
      </c>
      <c r="D98">
        <f t="shared" si="3"/>
        <v>70</v>
      </c>
      <c r="E98" s="26">
        <f t="shared" si="4"/>
        <v>0.34027777777777773</v>
      </c>
      <c r="R98" s="26">
        <v>0.55208333333333204</v>
      </c>
    </row>
    <row r="99" spans="1:18" x14ac:dyDescent="0.2">
      <c r="A99" s="16">
        <v>8.5</v>
      </c>
      <c r="B99">
        <v>495</v>
      </c>
      <c r="C99">
        <v>7</v>
      </c>
      <c r="D99">
        <f t="shared" si="3"/>
        <v>70</v>
      </c>
      <c r="E99" s="26">
        <f t="shared" si="4"/>
        <v>0.34375</v>
      </c>
      <c r="R99" s="26">
        <v>0.55555555555555403</v>
      </c>
    </row>
    <row r="100" spans="1:18" x14ac:dyDescent="0.2">
      <c r="A100" s="16">
        <v>8.6</v>
      </c>
      <c r="B100">
        <v>500</v>
      </c>
      <c r="C100">
        <v>7</v>
      </c>
      <c r="D100">
        <f t="shared" si="3"/>
        <v>70</v>
      </c>
      <c r="E100" s="26">
        <f t="shared" si="4"/>
        <v>0.34722222222222227</v>
      </c>
      <c r="R100" s="26">
        <v>0.55902777777777701</v>
      </c>
    </row>
    <row r="101" spans="1:18" x14ac:dyDescent="0.2">
      <c r="A101" s="16">
        <v>8.6999999999999993</v>
      </c>
      <c r="B101">
        <v>505</v>
      </c>
      <c r="C101">
        <v>7</v>
      </c>
      <c r="D101">
        <f t="shared" si="3"/>
        <v>70</v>
      </c>
      <c r="E101" s="26">
        <f t="shared" si="4"/>
        <v>0.35069444444444442</v>
      </c>
      <c r="R101" s="26">
        <v>0.562499999999999</v>
      </c>
    </row>
    <row r="102" spans="1:18" x14ac:dyDescent="0.2">
      <c r="A102" s="16">
        <v>8.8000000000000007</v>
      </c>
      <c r="B102">
        <v>510</v>
      </c>
      <c r="C102">
        <v>7</v>
      </c>
      <c r="D102">
        <f t="shared" si="3"/>
        <v>70</v>
      </c>
      <c r="E102" s="26">
        <f t="shared" si="4"/>
        <v>0.35416666666666669</v>
      </c>
      <c r="R102" s="26">
        <v>0.56597222222222099</v>
      </c>
    </row>
    <row r="103" spans="1:18" x14ac:dyDescent="0.2">
      <c r="A103" s="16">
        <v>8.9</v>
      </c>
      <c r="B103">
        <v>515</v>
      </c>
      <c r="C103">
        <v>7</v>
      </c>
      <c r="D103">
        <f t="shared" si="3"/>
        <v>70</v>
      </c>
      <c r="E103" s="26">
        <f t="shared" si="4"/>
        <v>0.3576388888888889</v>
      </c>
      <c r="R103" s="26">
        <v>0.56944444444444298</v>
      </c>
    </row>
    <row r="104" spans="1:18" x14ac:dyDescent="0.2">
      <c r="A104" s="18">
        <v>8.9</v>
      </c>
      <c r="B104" s="17">
        <v>520</v>
      </c>
      <c r="C104" s="17">
        <v>8</v>
      </c>
      <c r="D104" s="17">
        <f t="shared" si="3"/>
        <v>80</v>
      </c>
      <c r="E104" s="35">
        <f t="shared" si="4"/>
        <v>0.3611111111111111</v>
      </c>
      <c r="R104" s="26">
        <v>0.57291666666666596</v>
      </c>
    </row>
    <row r="105" spans="1:18" x14ac:dyDescent="0.2">
      <c r="A105" s="18">
        <v>8.9</v>
      </c>
      <c r="B105" s="17">
        <v>525</v>
      </c>
      <c r="C105" s="17">
        <v>8</v>
      </c>
      <c r="D105" s="17">
        <f t="shared" si="3"/>
        <v>80</v>
      </c>
      <c r="E105" s="35">
        <f t="shared" si="4"/>
        <v>0.36458333333333331</v>
      </c>
      <c r="R105" s="26">
        <v>0.57638888888888795</v>
      </c>
    </row>
    <row r="106" spans="1:18" x14ac:dyDescent="0.2">
      <c r="A106" s="16">
        <v>9</v>
      </c>
      <c r="B106">
        <v>530</v>
      </c>
      <c r="C106">
        <v>8</v>
      </c>
      <c r="D106">
        <f t="shared" si="3"/>
        <v>80</v>
      </c>
      <c r="E106" s="26">
        <f t="shared" si="4"/>
        <v>0.36805555555555558</v>
      </c>
      <c r="R106" s="26">
        <v>0.57986111111111005</v>
      </c>
    </row>
    <row r="107" spans="1:18" x14ac:dyDescent="0.2">
      <c r="A107" s="18">
        <v>9</v>
      </c>
      <c r="B107" s="17">
        <v>535</v>
      </c>
      <c r="C107" s="17">
        <v>8</v>
      </c>
      <c r="D107" s="17">
        <f t="shared" si="3"/>
        <v>80</v>
      </c>
      <c r="E107" s="35">
        <f t="shared" si="4"/>
        <v>0.37152777777777773</v>
      </c>
      <c r="R107" s="26">
        <v>0.58333333333333204</v>
      </c>
    </row>
    <row r="108" spans="1:18" x14ac:dyDescent="0.2">
      <c r="A108" s="18">
        <v>9</v>
      </c>
      <c r="B108" s="17">
        <v>540</v>
      </c>
      <c r="C108" s="17">
        <v>8</v>
      </c>
      <c r="D108" s="17">
        <f t="shared" si="3"/>
        <v>80</v>
      </c>
      <c r="E108" s="35">
        <f t="shared" si="4"/>
        <v>0.375</v>
      </c>
      <c r="R108" s="26">
        <v>0.58680555555555403</v>
      </c>
    </row>
    <row r="109" spans="1:18" x14ac:dyDescent="0.2">
      <c r="A109" s="16">
        <v>9.3000000000000007</v>
      </c>
      <c r="B109">
        <v>545</v>
      </c>
      <c r="C109">
        <v>8</v>
      </c>
      <c r="D109">
        <f t="shared" si="3"/>
        <v>80</v>
      </c>
      <c r="E109" s="26">
        <f t="shared" si="4"/>
        <v>0.37847222222222227</v>
      </c>
      <c r="R109" s="26">
        <v>0.59027777777777701</v>
      </c>
    </row>
    <row r="110" spans="1:18" x14ac:dyDescent="0.2">
      <c r="A110" s="16">
        <v>9.4</v>
      </c>
      <c r="B110">
        <v>550</v>
      </c>
      <c r="C110">
        <v>8</v>
      </c>
      <c r="D110">
        <f t="shared" si="3"/>
        <v>80</v>
      </c>
      <c r="E110" s="26">
        <f t="shared" si="4"/>
        <v>0.38194444444444442</v>
      </c>
      <c r="R110" s="26">
        <v>0.593749999999999</v>
      </c>
    </row>
    <row r="111" spans="1:18" x14ac:dyDescent="0.2">
      <c r="A111" s="16">
        <v>9.5</v>
      </c>
      <c r="B111">
        <v>555</v>
      </c>
      <c r="C111">
        <v>8</v>
      </c>
      <c r="D111">
        <f t="shared" si="3"/>
        <v>80</v>
      </c>
      <c r="E111" s="26">
        <f t="shared" si="4"/>
        <v>0.38541666666666669</v>
      </c>
      <c r="R111" s="26">
        <v>0.59722222222222099</v>
      </c>
    </row>
    <row r="112" spans="1:18" x14ac:dyDescent="0.2">
      <c r="A112" s="16">
        <v>9.6</v>
      </c>
      <c r="B112">
        <v>560</v>
      </c>
      <c r="C112">
        <v>8</v>
      </c>
      <c r="D112">
        <f t="shared" si="3"/>
        <v>80</v>
      </c>
      <c r="E112" s="26">
        <f t="shared" si="4"/>
        <v>0.3888888888888889</v>
      </c>
      <c r="R112" s="26">
        <v>0.60069444444444298</v>
      </c>
    </row>
    <row r="113" spans="1:18" x14ac:dyDescent="0.2">
      <c r="A113" s="16">
        <v>9.6999999999999993</v>
      </c>
      <c r="B113">
        <v>565</v>
      </c>
      <c r="C113">
        <v>8</v>
      </c>
      <c r="D113">
        <f t="shared" si="3"/>
        <v>80</v>
      </c>
      <c r="E113" s="26">
        <f t="shared" si="4"/>
        <v>0.3923611111111111</v>
      </c>
      <c r="R113" s="26">
        <v>0.60416666666666496</v>
      </c>
    </row>
    <row r="114" spans="1:18" x14ac:dyDescent="0.2">
      <c r="A114" s="16">
        <v>9.8000000000000007</v>
      </c>
      <c r="B114">
        <v>570</v>
      </c>
      <c r="C114">
        <v>8</v>
      </c>
      <c r="D114">
        <f t="shared" si="3"/>
        <v>80</v>
      </c>
      <c r="E114" s="26">
        <f t="shared" si="4"/>
        <v>0.39583333333333331</v>
      </c>
      <c r="R114" s="26">
        <v>0.60763888888888795</v>
      </c>
    </row>
    <row r="115" spans="1:18" x14ac:dyDescent="0.2">
      <c r="A115" s="16">
        <v>9.9</v>
      </c>
      <c r="B115">
        <v>575</v>
      </c>
      <c r="C115">
        <v>8</v>
      </c>
      <c r="D115">
        <f t="shared" si="3"/>
        <v>80</v>
      </c>
      <c r="E115" s="26">
        <f t="shared" si="4"/>
        <v>0.39930555555555558</v>
      </c>
      <c r="R115" s="26">
        <v>0.61111111111111005</v>
      </c>
    </row>
    <row r="116" spans="1:18" x14ac:dyDescent="0.2">
      <c r="A116" s="18">
        <v>9.9</v>
      </c>
      <c r="B116" s="17">
        <v>580</v>
      </c>
      <c r="C116" s="17">
        <v>9</v>
      </c>
      <c r="D116" s="17">
        <f t="shared" si="3"/>
        <v>90</v>
      </c>
      <c r="E116" s="35">
        <f t="shared" si="4"/>
        <v>0.40277777777777773</v>
      </c>
      <c r="R116" s="26">
        <v>0.61458333333333204</v>
      </c>
    </row>
    <row r="117" spans="1:18" x14ac:dyDescent="0.2">
      <c r="A117" s="18">
        <v>9.9</v>
      </c>
      <c r="B117" s="17">
        <v>585</v>
      </c>
      <c r="C117" s="17">
        <v>9</v>
      </c>
      <c r="D117" s="17">
        <f t="shared" si="3"/>
        <v>90</v>
      </c>
      <c r="E117" s="35">
        <f t="shared" si="4"/>
        <v>0.40625</v>
      </c>
      <c r="R117" s="26">
        <v>0.61805555555555403</v>
      </c>
    </row>
    <row r="118" spans="1:18" x14ac:dyDescent="0.2">
      <c r="A118" s="16">
        <v>10</v>
      </c>
      <c r="B118">
        <v>590</v>
      </c>
      <c r="C118">
        <v>9</v>
      </c>
      <c r="D118">
        <f t="shared" si="3"/>
        <v>90</v>
      </c>
      <c r="E118" s="26">
        <f t="shared" si="4"/>
        <v>0.40972222222222227</v>
      </c>
      <c r="R118" s="26">
        <v>0.62152777777777601</v>
      </c>
    </row>
    <row r="119" spans="1:18" x14ac:dyDescent="0.2">
      <c r="A119" s="16"/>
      <c r="R119" s="26">
        <v>0.624999999999999</v>
      </c>
    </row>
    <row r="120" spans="1:18" x14ac:dyDescent="0.2">
      <c r="R120" s="26">
        <v>0.62847222222222099</v>
      </c>
    </row>
    <row r="121" spans="1:18" x14ac:dyDescent="0.2">
      <c r="R121" s="26">
        <v>0.63194444444444298</v>
      </c>
    </row>
    <row r="122" spans="1:18" x14ac:dyDescent="0.2">
      <c r="R122" s="26">
        <v>0.63541666666666496</v>
      </c>
    </row>
    <row r="123" spans="1:18" x14ac:dyDescent="0.2">
      <c r="R123" s="26">
        <v>0.63888888888888795</v>
      </c>
    </row>
    <row r="124" spans="1:18" x14ac:dyDescent="0.2">
      <c r="R124" s="26">
        <v>0.64236111111111005</v>
      </c>
    </row>
    <row r="125" spans="1:18" x14ac:dyDescent="0.2">
      <c r="R125" s="26">
        <v>0.64583333333333204</v>
      </c>
    </row>
    <row r="126" spans="1:18" x14ac:dyDescent="0.2">
      <c r="R126" s="26">
        <v>0.64930555555555403</v>
      </c>
    </row>
    <row r="127" spans="1:18" x14ac:dyDescent="0.2">
      <c r="R127" s="26">
        <v>0.65277777777777601</v>
      </c>
    </row>
    <row r="128" spans="1:18" x14ac:dyDescent="0.2">
      <c r="R128" s="26">
        <v>0.656249999999999</v>
      </c>
    </row>
    <row r="129" spans="18:18" x14ac:dyDescent="0.2">
      <c r="R129" s="26">
        <v>0.65972222222222099</v>
      </c>
    </row>
    <row r="130" spans="18:18" x14ac:dyDescent="0.2">
      <c r="R130" s="26">
        <v>0.66319444444444298</v>
      </c>
    </row>
    <row r="131" spans="18:18" x14ac:dyDescent="0.2">
      <c r="R131" s="26">
        <v>0.66666666666666496</v>
      </c>
    </row>
    <row r="132" spans="18:18" x14ac:dyDescent="0.2">
      <c r="R132" s="26">
        <v>0.67013888888888695</v>
      </c>
    </row>
    <row r="133" spans="18:18" x14ac:dyDescent="0.2">
      <c r="R133" s="26">
        <v>0.67361111111111005</v>
      </c>
    </row>
    <row r="134" spans="18:18" x14ac:dyDescent="0.2">
      <c r="R134" s="26">
        <v>0.67708333333333204</v>
      </c>
    </row>
    <row r="135" spans="18:18" x14ac:dyDescent="0.2">
      <c r="R135" s="26">
        <v>0.68055555555555403</v>
      </c>
    </row>
    <row r="136" spans="18:18" x14ac:dyDescent="0.2">
      <c r="R136" s="26">
        <v>0.68402777777777601</v>
      </c>
    </row>
    <row r="137" spans="18:18" x14ac:dyDescent="0.2">
      <c r="R137" s="26">
        <v>0.687499999999998</v>
      </c>
    </row>
    <row r="138" spans="18:18" x14ac:dyDescent="0.2">
      <c r="R138" s="26">
        <v>0.69097222222222099</v>
      </c>
    </row>
    <row r="139" spans="18:18" x14ac:dyDescent="0.2">
      <c r="R139" s="26">
        <v>0.69444444444444298</v>
      </c>
    </row>
    <row r="140" spans="18:18" x14ac:dyDescent="0.2">
      <c r="R140" s="26">
        <v>0.69791666666666496</v>
      </c>
    </row>
    <row r="141" spans="18:18" x14ac:dyDescent="0.2">
      <c r="R141" s="26">
        <v>0.70138888888888695</v>
      </c>
    </row>
    <row r="142" spans="18:18" x14ac:dyDescent="0.2">
      <c r="R142" s="26">
        <v>0.70486111111110905</v>
      </c>
    </row>
    <row r="143" spans="18:18" x14ac:dyDescent="0.2">
      <c r="R143" s="26">
        <v>0.70833333333333204</v>
      </c>
    </row>
    <row r="144" spans="18:18" x14ac:dyDescent="0.2">
      <c r="R144" s="26">
        <v>0.71180555555555403</v>
      </c>
    </row>
    <row r="145" spans="18:18" x14ac:dyDescent="0.2">
      <c r="R145" s="26">
        <v>0.71527777777777601</v>
      </c>
    </row>
    <row r="146" spans="18:18" x14ac:dyDescent="0.2">
      <c r="R146" s="26">
        <v>0.718749999999998</v>
      </c>
    </row>
    <row r="147" spans="18:18" x14ac:dyDescent="0.2">
      <c r="R147" s="26">
        <v>0.72222222222222099</v>
      </c>
    </row>
    <row r="148" spans="18:18" x14ac:dyDescent="0.2">
      <c r="R148" s="26">
        <v>0.72569444444444298</v>
      </c>
    </row>
    <row r="149" spans="18:18" x14ac:dyDescent="0.2">
      <c r="R149" s="26">
        <v>0.72916666666666496</v>
      </c>
    </row>
    <row r="150" spans="18:18" x14ac:dyDescent="0.2">
      <c r="R150" s="26">
        <v>0.73263888888888695</v>
      </c>
    </row>
    <row r="151" spans="18:18" x14ac:dyDescent="0.2">
      <c r="R151" s="26">
        <v>0.73611111111110905</v>
      </c>
    </row>
    <row r="152" spans="18:18" x14ac:dyDescent="0.2">
      <c r="R152" s="26">
        <v>0.73958333333333204</v>
      </c>
    </row>
    <row r="153" spans="18:18" x14ac:dyDescent="0.2">
      <c r="R153" s="26">
        <v>0.74305555555555403</v>
      </c>
    </row>
    <row r="154" spans="18:18" x14ac:dyDescent="0.2">
      <c r="R154" s="26">
        <v>0.74652777777777601</v>
      </c>
    </row>
    <row r="155" spans="18:18" x14ac:dyDescent="0.2">
      <c r="R155" s="26">
        <v>0.749999999999998</v>
      </c>
    </row>
    <row r="156" spans="18:18" x14ac:dyDescent="0.2">
      <c r="R156" s="26">
        <v>0.75347222222221999</v>
      </c>
    </row>
    <row r="157" spans="18:18" x14ac:dyDescent="0.2">
      <c r="R157" s="26">
        <v>0.75694444444444298</v>
      </c>
    </row>
    <row r="158" spans="18:18" x14ac:dyDescent="0.2">
      <c r="R158" s="26">
        <v>0.76041666666666496</v>
      </c>
    </row>
    <row r="159" spans="18:18" x14ac:dyDescent="0.2">
      <c r="R159" s="26">
        <v>0.76388888888888695</v>
      </c>
    </row>
    <row r="160" spans="18:18" x14ac:dyDescent="0.2">
      <c r="R160" s="26">
        <v>0.76736111111110905</v>
      </c>
    </row>
    <row r="161" spans="18:18" x14ac:dyDescent="0.2">
      <c r="R161" s="26">
        <v>0.77083333333333104</v>
      </c>
    </row>
    <row r="162" spans="18:18" x14ac:dyDescent="0.2">
      <c r="R162" s="26">
        <v>0.77430555555555403</v>
      </c>
    </row>
    <row r="163" spans="18:18" x14ac:dyDescent="0.2">
      <c r="R163" s="26">
        <v>0.77777777777777601</v>
      </c>
    </row>
    <row r="164" spans="18:18" x14ac:dyDescent="0.2">
      <c r="R164" s="26">
        <v>0.781249999999998</v>
      </c>
    </row>
    <row r="165" spans="18:18" x14ac:dyDescent="0.2">
      <c r="R165" s="26">
        <v>0.78472222222221999</v>
      </c>
    </row>
    <row r="166" spans="18:18" x14ac:dyDescent="0.2">
      <c r="R166" s="26">
        <v>0.78819444444444298</v>
      </c>
    </row>
    <row r="167" spans="18:18" x14ac:dyDescent="0.2">
      <c r="R167" s="26">
        <v>0.79166666666666496</v>
      </c>
    </row>
    <row r="168" spans="18:18" x14ac:dyDescent="0.2">
      <c r="R168" s="26">
        <v>0.79513888888888695</v>
      </c>
    </row>
    <row r="169" spans="18:18" x14ac:dyDescent="0.2">
      <c r="R169" s="26">
        <v>0.79861111111110905</v>
      </c>
    </row>
    <row r="170" spans="18:18" x14ac:dyDescent="0.2">
      <c r="R170" s="26">
        <v>0.80208333333333104</v>
      </c>
    </row>
    <row r="171" spans="18:18" x14ac:dyDescent="0.2">
      <c r="R171" s="26">
        <v>0.80555555555555403</v>
      </c>
    </row>
    <row r="172" spans="18:18" x14ac:dyDescent="0.2">
      <c r="R172" s="26">
        <v>0.80902777777777601</v>
      </c>
    </row>
    <row r="173" spans="18:18" x14ac:dyDescent="0.2">
      <c r="R173" s="26">
        <v>0.812499999999998</v>
      </c>
    </row>
    <row r="174" spans="18:18" x14ac:dyDescent="0.2">
      <c r="R174" s="26">
        <v>0.81597222222221999</v>
      </c>
    </row>
    <row r="175" spans="18:18" x14ac:dyDescent="0.2">
      <c r="R175" s="26">
        <v>0.81944444444444198</v>
      </c>
    </row>
    <row r="176" spans="18:18" x14ac:dyDescent="0.2">
      <c r="R176" s="26">
        <v>0.82291666666666496</v>
      </c>
    </row>
    <row r="177" spans="18:18" x14ac:dyDescent="0.2">
      <c r="R177" s="26">
        <v>0.82638888888888695</v>
      </c>
    </row>
    <row r="178" spans="18:18" x14ac:dyDescent="0.2">
      <c r="R178" s="26">
        <v>0.82986111111110905</v>
      </c>
    </row>
    <row r="179" spans="18:18" x14ac:dyDescent="0.2">
      <c r="R179" s="26">
        <v>0.83333333333333104</v>
      </c>
    </row>
    <row r="180" spans="18:18" x14ac:dyDescent="0.2">
      <c r="R180" s="26">
        <v>0.83680555555555303</v>
      </c>
    </row>
    <row r="181" spans="18:18" x14ac:dyDescent="0.2">
      <c r="R181" s="26">
        <v>0.84027777777777601</v>
      </c>
    </row>
    <row r="182" spans="18:18" x14ac:dyDescent="0.2">
      <c r="R182" s="26">
        <v>0.843749999999998</v>
      </c>
    </row>
    <row r="183" spans="18:18" x14ac:dyDescent="0.2">
      <c r="R183" s="26">
        <v>0.84722222222221999</v>
      </c>
    </row>
    <row r="184" spans="18:18" x14ac:dyDescent="0.2">
      <c r="R184" s="26">
        <v>0.85069444444444198</v>
      </c>
    </row>
    <row r="185" spans="18:18" x14ac:dyDescent="0.2">
      <c r="R185" s="26">
        <v>0.85416666666666496</v>
      </c>
    </row>
    <row r="186" spans="18:18" x14ac:dyDescent="0.2">
      <c r="R186" s="26">
        <v>0.85763888888888695</v>
      </c>
    </row>
    <row r="187" spans="18:18" x14ac:dyDescent="0.2">
      <c r="R187" s="26">
        <v>0.86111111111110905</v>
      </c>
    </row>
    <row r="188" spans="18:18" x14ac:dyDescent="0.2">
      <c r="R188" s="26">
        <v>0.86458333333333104</v>
      </c>
    </row>
    <row r="189" spans="18:18" x14ac:dyDescent="0.2">
      <c r="R189" s="26">
        <v>0.86805555555555303</v>
      </c>
    </row>
    <row r="190" spans="18:18" x14ac:dyDescent="0.2">
      <c r="R190" s="26">
        <v>0.87152777777777601</v>
      </c>
    </row>
    <row r="191" spans="18:18" x14ac:dyDescent="0.2">
      <c r="R191" s="26">
        <v>0.874999999999998</v>
      </c>
    </row>
    <row r="192" spans="18:18" x14ac:dyDescent="0.2">
      <c r="R192" s="26">
        <v>0.87847222222221999</v>
      </c>
    </row>
    <row r="193" spans="18:18" x14ac:dyDescent="0.2">
      <c r="R193" s="26">
        <v>0.88194444444444198</v>
      </c>
    </row>
    <row r="194" spans="18:18" x14ac:dyDescent="0.2">
      <c r="R194" s="26">
        <v>0.88541666666666397</v>
      </c>
    </row>
    <row r="195" spans="18:18" x14ac:dyDescent="0.2">
      <c r="R195" s="26">
        <v>0.88888888888888695</v>
      </c>
    </row>
    <row r="196" spans="18:18" x14ac:dyDescent="0.2">
      <c r="R196" s="26">
        <v>0.89236111111110905</v>
      </c>
    </row>
    <row r="197" spans="18:18" x14ac:dyDescent="0.2">
      <c r="R197" s="26">
        <v>0.89583333333333104</v>
      </c>
    </row>
    <row r="198" spans="18:18" x14ac:dyDescent="0.2">
      <c r="R198" s="26">
        <v>0.89930555555555303</v>
      </c>
    </row>
    <row r="199" spans="18:18" x14ac:dyDescent="0.2">
      <c r="R199" s="26">
        <v>0.90277777777777501</v>
      </c>
    </row>
    <row r="200" spans="18:18" x14ac:dyDescent="0.2">
      <c r="R200" s="26">
        <v>0.906249999999998</v>
      </c>
    </row>
    <row r="201" spans="18:18" x14ac:dyDescent="0.2">
      <c r="R201" s="26">
        <v>0.90972222222221999</v>
      </c>
    </row>
    <row r="202" spans="18:18" x14ac:dyDescent="0.2">
      <c r="R202" s="26">
        <v>0.91319444444444198</v>
      </c>
    </row>
    <row r="203" spans="18:18" x14ac:dyDescent="0.2">
      <c r="R203" s="26">
        <v>0.91666666666666397</v>
      </c>
    </row>
    <row r="204" spans="18:18" x14ac:dyDescent="0.2">
      <c r="R204" s="26">
        <v>0.92013888888888695</v>
      </c>
    </row>
    <row r="205" spans="18:18" x14ac:dyDescent="0.2">
      <c r="R205" s="26">
        <v>0.92361111111110905</v>
      </c>
    </row>
    <row r="206" spans="18:18" x14ac:dyDescent="0.2">
      <c r="R206" s="26">
        <v>0.92708333333333104</v>
      </c>
    </row>
    <row r="207" spans="18:18" x14ac:dyDescent="0.2">
      <c r="R207" s="26">
        <v>0.93055555555555303</v>
      </c>
    </row>
    <row r="208" spans="18:18" x14ac:dyDescent="0.2">
      <c r="R208" s="26">
        <v>0.93402777777777501</v>
      </c>
    </row>
    <row r="209" spans="18:18" x14ac:dyDescent="0.2">
      <c r="R209" s="26">
        <v>0.937499999999998</v>
      </c>
    </row>
    <row r="210" spans="18:18" x14ac:dyDescent="0.2">
      <c r="R210" s="26">
        <v>0.94097222222221999</v>
      </c>
    </row>
    <row r="211" spans="18:18" x14ac:dyDescent="0.2">
      <c r="R211" s="26">
        <v>0.94444444444444198</v>
      </c>
    </row>
    <row r="212" spans="18:18" x14ac:dyDescent="0.2">
      <c r="R212" s="26">
        <v>0.94791666666666397</v>
      </c>
    </row>
    <row r="213" spans="18:18" x14ac:dyDescent="0.2">
      <c r="R213" s="26">
        <v>0.95138888888888595</v>
      </c>
    </row>
    <row r="214" spans="18:18" x14ac:dyDescent="0.2">
      <c r="R214" s="26">
        <v>0.95486111111110905</v>
      </c>
    </row>
    <row r="215" spans="18:18" x14ac:dyDescent="0.2">
      <c r="R215" s="26">
        <v>0.95833333333333104</v>
      </c>
    </row>
    <row r="216" spans="18:18" x14ac:dyDescent="0.2">
      <c r="R216" s="26">
        <v>0.96180555555555303</v>
      </c>
    </row>
    <row r="217" spans="18:18" x14ac:dyDescent="0.2">
      <c r="R217" s="26">
        <v>0.96527777777777501</v>
      </c>
    </row>
    <row r="218" spans="18:18" x14ac:dyDescent="0.2">
      <c r="R218" s="26">
        <v>0.968749999999997</v>
      </c>
    </row>
    <row r="219" spans="18:18" x14ac:dyDescent="0.2">
      <c r="R219" s="26">
        <v>0.97222222222221999</v>
      </c>
    </row>
    <row r="220" spans="18:18" x14ac:dyDescent="0.2">
      <c r="R220" s="26">
        <v>0.97569444444444198</v>
      </c>
    </row>
    <row r="221" spans="18:18" x14ac:dyDescent="0.2">
      <c r="R221" s="26">
        <v>0.97916666666666397</v>
      </c>
    </row>
    <row r="222" spans="18:18" x14ac:dyDescent="0.2">
      <c r="R222" s="26">
        <v>0.98263888888888595</v>
      </c>
    </row>
    <row r="223" spans="18:18" x14ac:dyDescent="0.2">
      <c r="R223" s="26">
        <v>0.98611111111110805</v>
      </c>
    </row>
    <row r="224" spans="18:18" x14ac:dyDescent="0.2">
      <c r="R224" s="26">
        <v>0.98958333333333104</v>
      </c>
    </row>
    <row r="225" spans="18:18" x14ac:dyDescent="0.2">
      <c r="R225" s="26">
        <v>0.99305555555555303</v>
      </c>
    </row>
    <row r="226" spans="18:18" x14ac:dyDescent="0.2">
      <c r="R226" s="26">
        <v>0.99652777777777501</v>
      </c>
    </row>
    <row r="227" spans="18:18" x14ac:dyDescent="0.2">
      <c r="R227" s="26"/>
    </row>
  </sheetData>
  <sheetProtection password="83AF" sheet="1" objects="1" scenarios="1" selectLockedCells="1"/>
  <sortState ref="P3:P16">
    <sortCondition ref="P3"/>
  </sortState>
  <mergeCells count="4">
    <mergeCell ref="F11:G12"/>
    <mergeCell ref="L8:M8"/>
    <mergeCell ref="O8:P8"/>
    <mergeCell ref="A1:J5"/>
  </mergeCells>
  <phoneticPr fontId="3"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Summer &amp; Fall 2018 Blocks</vt:lpstr>
      <vt:lpstr>Full-Term Options</vt:lpstr>
      <vt:lpstr>Short-Term Calculator</vt:lpstr>
      <vt:lpstr>Lookup values</vt:lpstr>
      <vt:lpstr>'Full-Term Options'!Print_Area</vt:lpstr>
      <vt:lpstr>'Short-Term Calculator'!Print_Area</vt:lpstr>
    </vt:vector>
  </TitlesOfParts>
  <Company>YCCD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groffv</dc:creator>
  <cp:lastModifiedBy>Wurtz, Dr. Keith A</cp:lastModifiedBy>
  <cp:lastPrinted>2019-09-11T17:34:21Z</cp:lastPrinted>
  <dcterms:created xsi:type="dcterms:W3CDTF">2007-12-20T15:18:12Z</dcterms:created>
  <dcterms:modified xsi:type="dcterms:W3CDTF">2019-09-15T17:10:28Z</dcterms:modified>
</cp:coreProperties>
</file>